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polo\Administrativo Contable\FINANZAS 2025\TRANSPARENCIA\Diciembre\"/>
    </mc:Choice>
  </mc:AlternateContent>
  <xr:revisionPtr revIDLastSave="0" documentId="13_ncr:1_{D0BA8C2C-47E3-49DD-8E3D-5091FFA6D1A2}"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5" i="1"/>
  <c r="F34" i="1"/>
  <c r="R23" i="1"/>
  <c r="F23" i="1"/>
  <c r="Q23" i="1"/>
  <c r="F13" i="1"/>
  <c r="E38" i="1"/>
  <c r="E31" i="1"/>
  <c r="E34" i="1"/>
  <c r="E23" i="1"/>
  <c r="E13" i="1"/>
  <c r="E8" i="1"/>
  <c r="F9" i="1"/>
  <c r="F8" i="1"/>
  <c r="F31" i="1"/>
  <c r="M13" i="1"/>
  <c r="M38" i="1" s="1"/>
  <c r="P34" i="1"/>
  <c r="Q34" i="1"/>
  <c r="R34" i="1"/>
  <c r="O34" i="1"/>
  <c r="Q31" i="1"/>
  <c r="R31" i="1"/>
  <c r="R13" i="1"/>
  <c r="R38" i="1" l="1"/>
  <c r="Q13" i="1" l="1"/>
  <c r="P38" i="1"/>
  <c r="P31" i="1"/>
  <c r="P23" i="1"/>
  <c r="P13" i="1"/>
  <c r="P8" i="1" l="1"/>
  <c r="O38" i="1"/>
  <c r="O23" i="1"/>
  <c r="O13" i="1"/>
  <c r="O31" i="1"/>
  <c r="F32" i="1"/>
  <c r="F30" i="1"/>
  <c r="O8" i="1"/>
  <c r="Q8" i="1"/>
  <c r="R8" i="1"/>
  <c r="J31" i="1"/>
  <c r="K31" i="1"/>
  <c r="K38" i="1" s="1"/>
  <c r="L31" i="1"/>
  <c r="L38" i="1" s="1"/>
  <c r="M31" i="1"/>
  <c r="N31" i="1"/>
  <c r="I31" i="1"/>
  <c r="F33" i="1"/>
  <c r="N8" i="1"/>
  <c r="H38" i="1"/>
  <c r="G31" i="1"/>
  <c r="H31" i="1"/>
  <c r="N34" i="1"/>
  <c r="G34" i="1"/>
  <c r="H34" i="1"/>
  <c r="I34" i="1"/>
  <c r="J34" i="1"/>
  <c r="K34" i="1"/>
  <c r="L34" i="1"/>
  <c r="M34" i="1"/>
  <c r="H23" i="1"/>
  <c r="I23" i="1"/>
  <c r="I38" i="1" s="1"/>
  <c r="J23" i="1"/>
  <c r="K23" i="1"/>
  <c r="L23" i="1"/>
  <c r="M23" i="1"/>
  <c r="Q38" i="1"/>
  <c r="N23" i="1"/>
  <c r="N13" i="1"/>
  <c r="G38" i="1" l="1"/>
  <c r="N38" i="1"/>
  <c r="J38" i="1"/>
  <c r="F29" i="1"/>
  <c r="F28" i="1"/>
  <c r="F27" i="1"/>
  <c r="F26" i="1"/>
  <c r="F25" i="1"/>
  <c r="F24" i="1"/>
  <c r="F15" i="1"/>
  <c r="F16" i="1"/>
  <c r="F17" i="1"/>
  <c r="F18" i="1"/>
  <c r="F19" i="1"/>
  <c r="F20" i="1"/>
  <c r="F21" i="1"/>
  <c r="F22" i="1"/>
  <c r="F14" i="1"/>
  <c r="F12" i="1"/>
  <c r="F10" i="1"/>
  <c r="F11" i="1"/>
  <c r="M8" i="1" l="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<sst xmlns="http://schemas.openxmlformats.org/spreadsheetml/2006/main" count="90" uniqueCount="90">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</sst>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3">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164" fontId="1" fillId="2" borderId="1" xfId="0" applyNumberFormat="1" applyFont="1" applyFill="1" applyBorder="1" applyAlignment="1">
      <alignment horizontal="right" vertical="center"/>
    </xf>
    <xf numFmtId="164" fontId="1" fillId="0" borderId="0" xfId="0" applyNumberFormat="1" applyFont="1" applyAlignment="1">
      <alignment horizontal="right" vertical="center"/>
    </xf>
    <xf numFmtId="164" fontId="2" fillId="0" borderId="0" xfId="0" applyNumberFormat="1" applyFont="1" applyAlignment="1">
      <alignment horizontal="right" vertical="center" wrapText="1"/>
    </xf>
    <xf numFmtId="164" fontId="2" fillId="0" borderId="0" xfId="0" applyNumberFormat="1" applyFont="1" applyAlignment="1">
      <alignment horizontal="right" vertical="center"/>
    </xf>
    <xf numFmtId="164" fontId="5" fillId="3" borderId="0" xfId="1" applyNumberFormat="1" applyFont="1" applyFill="1" applyAlignment="1">
      <alignment horizontal="right" vertical="center" wrapText="1"/>
    </xf>
    <xf numFmtId="164" fontId="1" fillId="0" borderId="0" xfId="0" applyNumberFormat="1" applyFont="1" applyAlignment="1">
      <alignment horizontal="right" vertical="center" wrapText="1"/>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topLeftCell="C20" zoomScale="40" zoomScaleNormal="50" zoomScaleSheetLayoutView="40" workbookViewId="0">
      <selection activeCell="F38" sqref="F38"/>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29"/>
      <c r="M3" s="29"/>
      <c r="N3" s="29"/>
      <c r="O3" s="29"/>
      <c r="P3" s="29"/>
    </row>
    <row r="4" spans="2:18" ht="102.75" customHeight="1" thickBot="1" x14ac:dyDescent="0.65">
      <c r="B4" s="30" t="s">
        <v>0</v>
      </c>
      <c r="C4" s="30"/>
      <c r="D4" s="30"/>
      <c r="E4" s="30"/>
      <c r="F4" s="30"/>
      <c r="G4" s="30"/>
      <c r="H4" s="30"/>
      <c r="I4" s="30"/>
      <c r="J4" s="30"/>
      <c r="K4" s="30"/>
      <c r="L4" s="30"/>
      <c r="M4" s="30"/>
      <c r="N4" s="30"/>
      <c r="O4" s="30"/>
      <c r="P4" s="30"/>
      <c r="Q4" s="31" t="s">
        <v>1</v>
      </c>
      <c r="R4" s="31"/>
    </row>
    <row r="5" spans="2:18" ht="3" customHeight="1" thickBot="1" x14ac:dyDescent="0.65">
      <c r="B5" s="1"/>
      <c r="C5" s="1"/>
      <c r="D5" s="1"/>
      <c r="E5" s="1"/>
      <c r="F5" s="1"/>
      <c r="G5" s="1"/>
      <c r="H5" s="1"/>
      <c r="I5" s="1"/>
      <c r="J5" s="1"/>
      <c r="K5" s="1"/>
      <c r="L5" s="1"/>
      <c r="M5" s="1"/>
      <c r="N5" s="1"/>
      <c r="O5" s="1"/>
      <c r="P5" s="1"/>
      <c r="Q5" s="32"/>
      <c r="R5" s="32"/>
    </row>
    <row r="6" spans="2:18" ht="84" customHeight="1" thickBot="1" x14ac:dyDescent="0.65">
      <c r="B6" s="33" t="s">
        <v>2</v>
      </c>
      <c r="C6" s="33"/>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23">
        <v>66837466</v>
      </c>
      <c r="E8" s="23">
        <f>+E9+E10+E11+E12</f>
        <v>0</v>
      </c>
      <c r="F8" s="23">
        <f>+SUM(G8:R8)</f>
        <v>63929411.190000005</v>
      </c>
      <c r="G8" s="23">
        <v>4169651.3200000003</v>
      </c>
      <c r="H8" s="23">
        <v>4211627.22</v>
      </c>
      <c r="I8" s="23">
        <v>4089451.52</v>
      </c>
      <c r="J8" s="23">
        <v>6742428.5999999996</v>
      </c>
      <c r="K8" s="23">
        <v>4444289.6500000004</v>
      </c>
      <c r="L8" s="23">
        <v>4263145.21</v>
      </c>
      <c r="M8" s="23">
        <f>+M9+M10+M11+M12</f>
        <v>4504709.7300000004</v>
      </c>
      <c r="N8" s="23">
        <f>+N9+N10+N11+N12</f>
        <v>4321968.6100000003</v>
      </c>
      <c r="O8" s="23">
        <f t="shared" ref="O8:R8" si="0">+O9+O10+O11+O12</f>
        <v>4310434.6100000003</v>
      </c>
      <c r="P8" s="23">
        <f t="shared" si="0"/>
        <v>7586833.6100000003</v>
      </c>
      <c r="Q8" s="23">
        <f t="shared" si="0"/>
        <v>7933936.5</v>
      </c>
      <c r="R8" s="12">
        <f t="shared" si="0"/>
        <v>7350934.6100000003</v>
      </c>
    </row>
    <row r="9" spans="2:18" ht="48" customHeight="1" x14ac:dyDescent="0.6">
      <c r="B9" s="13" t="s">
        <v>21</v>
      </c>
      <c r="C9" s="14" t="s">
        <v>22</v>
      </c>
      <c r="D9" s="24">
        <v>51847500</v>
      </c>
      <c r="E9" s="24">
        <v>-2167000</v>
      </c>
      <c r="F9" s="25">
        <f>SUM(G9:R9)</f>
        <v>48138455.450000003</v>
      </c>
      <c r="G9" s="25">
        <v>3622500</v>
      </c>
      <c r="H9" s="25">
        <v>3657500</v>
      </c>
      <c r="I9" s="25">
        <v>3548000</v>
      </c>
      <c r="J9" s="25">
        <v>3598000</v>
      </c>
      <c r="K9" s="25">
        <v>3880644.44</v>
      </c>
      <c r="L9" s="25">
        <v>3699500</v>
      </c>
      <c r="M9" s="25">
        <v>3933241.12</v>
      </c>
      <c r="N9" s="25">
        <v>3750500</v>
      </c>
      <c r="O9" s="25">
        <v>3740500</v>
      </c>
      <c r="P9" s="25">
        <v>3600500</v>
      </c>
      <c r="Q9" s="25">
        <v>7367069.8899999997</v>
      </c>
      <c r="R9" s="15">
        <v>3740500</v>
      </c>
    </row>
    <row r="10" spans="2:18" ht="42" customHeight="1" x14ac:dyDescent="0.6">
      <c r="B10" s="13" t="s">
        <v>23</v>
      </c>
      <c r="C10" s="14" t="s">
        <v>24</v>
      </c>
      <c r="D10" s="24">
        <v>7300000</v>
      </c>
      <c r="E10" s="24">
        <v>2167000</v>
      </c>
      <c r="F10" s="25">
        <f>SUM(G10:R10)</f>
        <v>9076375</v>
      </c>
      <c r="G10" s="25">
        <v>0</v>
      </c>
      <c r="H10" s="25">
        <v>0</v>
      </c>
      <c r="I10" s="25">
        <v>0</v>
      </c>
      <c r="J10" s="25">
        <v>2598000</v>
      </c>
      <c r="K10" s="25">
        <v>0</v>
      </c>
      <c r="L10" s="25">
        <v>0</v>
      </c>
      <c r="M10" s="25">
        <v>0</v>
      </c>
      <c r="N10" s="25">
        <v>0</v>
      </c>
      <c r="O10" s="25">
        <v>0</v>
      </c>
      <c r="P10" s="25">
        <v>3437875</v>
      </c>
      <c r="Q10" s="25">
        <v>0</v>
      </c>
      <c r="R10" s="15">
        <v>3040500</v>
      </c>
    </row>
    <row r="11" spans="2:18" ht="61.5" customHeight="1" x14ac:dyDescent="0.6">
      <c r="B11" s="13" t="s">
        <v>25</v>
      </c>
      <c r="C11" s="14" t="s">
        <v>26</v>
      </c>
      <c r="D11" s="24">
        <v>405000</v>
      </c>
      <c r="E11" s="24">
        <v>0</v>
      </c>
      <c r="F11" s="25">
        <f>SUM(G11:R11)</f>
        <v>4121.6000000000004</v>
      </c>
      <c r="G11" s="25">
        <v>0</v>
      </c>
      <c r="H11" s="25">
        <v>0</v>
      </c>
      <c r="I11" s="25">
        <v>4121.6000000000004</v>
      </c>
      <c r="J11" s="25">
        <v>0</v>
      </c>
      <c r="K11" s="25">
        <v>0</v>
      </c>
      <c r="L11" s="25">
        <v>0</v>
      </c>
      <c r="M11" s="25">
        <v>0</v>
      </c>
      <c r="N11" s="25">
        <v>0</v>
      </c>
      <c r="O11" s="25">
        <v>0</v>
      </c>
      <c r="P11" s="25">
        <v>0</v>
      </c>
      <c r="Q11" s="25">
        <v>0</v>
      </c>
      <c r="R11" s="15">
        <v>0</v>
      </c>
    </row>
    <row r="12" spans="2:18" ht="61.5" customHeight="1" x14ac:dyDescent="0.6">
      <c r="B12" s="13" t="s">
        <v>27</v>
      </c>
      <c r="C12" s="14" t="s">
        <v>28</v>
      </c>
      <c r="D12" s="24">
        <v>7284966</v>
      </c>
      <c r="E12" s="24">
        <v>0</v>
      </c>
      <c r="F12" s="25">
        <f>SUM(G12:R12)</f>
        <v>6710459.1400000015</v>
      </c>
      <c r="G12" s="25">
        <v>547151.32000000007</v>
      </c>
      <c r="H12" s="25">
        <v>554127.22000000009</v>
      </c>
      <c r="I12" s="25">
        <v>537329.92000000004</v>
      </c>
      <c r="J12" s="25">
        <v>546428.6</v>
      </c>
      <c r="K12" s="25">
        <v>563645.21</v>
      </c>
      <c r="L12" s="25">
        <v>563645.21</v>
      </c>
      <c r="M12" s="25">
        <v>571468.61</v>
      </c>
      <c r="N12" s="25">
        <v>571468.61</v>
      </c>
      <c r="O12" s="25">
        <v>569934.61</v>
      </c>
      <c r="P12" s="25">
        <v>548458.61</v>
      </c>
      <c r="Q12" s="25">
        <v>566866.61</v>
      </c>
      <c r="R12" s="15">
        <v>569934.61</v>
      </c>
    </row>
    <row r="13" spans="2:18" ht="42" customHeight="1" x14ac:dyDescent="0.6">
      <c r="B13" s="10">
        <v>2.2000000000000002</v>
      </c>
      <c r="C13" s="11" t="s">
        <v>29</v>
      </c>
      <c r="D13" s="23">
        <v>12577400</v>
      </c>
      <c r="E13" s="23">
        <f>SUM(E14:E22)</f>
        <v>-1450858.7800000003</v>
      </c>
      <c r="F13" s="23">
        <f>+SUM(G13:R13)</f>
        <v>9831722.9299999997</v>
      </c>
      <c r="G13" s="23">
        <v>337657.34</v>
      </c>
      <c r="H13" s="23">
        <v>427737.55000000005</v>
      </c>
      <c r="I13" s="23">
        <v>1127139.33</v>
      </c>
      <c r="J13" s="23">
        <v>828768</v>
      </c>
      <c r="K13" s="23">
        <v>1294562.98</v>
      </c>
      <c r="L13" s="23">
        <v>770402.81</v>
      </c>
      <c r="M13" s="23">
        <f t="shared" ref="M13:R13" si="1">SUM(M14:M22)</f>
        <v>611120.59000000008</v>
      </c>
      <c r="N13" s="23">
        <f t="shared" si="1"/>
        <v>543897.18999999994</v>
      </c>
      <c r="O13" s="23">
        <f t="shared" si="1"/>
        <v>885718.64</v>
      </c>
      <c r="P13" s="23">
        <f t="shared" si="1"/>
        <v>574232.27</v>
      </c>
      <c r="Q13" s="23">
        <f t="shared" si="1"/>
        <v>1508660.8399999999</v>
      </c>
      <c r="R13" s="23">
        <f t="shared" si="1"/>
        <v>921825.39</v>
      </c>
    </row>
    <row r="14" spans="2:18" ht="42" customHeight="1" x14ac:dyDescent="0.6">
      <c r="B14" s="13" t="s">
        <v>30</v>
      </c>
      <c r="C14" s="14" t="s">
        <v>31</v>
      </c>
      <c r="D14" s="24">
        <v>1920000</v>
      </c>
      <c r="E14" s="24">
        <v>-305492.05</v>
      </c>
      <c r="F14" s="25">
        <f>SUM(G14:R14)</f>
        <v>1612108.41</v>
      </c>
      <c r="G14" s="25">
        <v>132583.45000000001</v>
      </c>
      <c r="H14" s="25">
        <v>137930.16</v>
      </c>
      <c r="I14" s="25">
        <v>183733.93</v>
      </c>
      <c r="J14" s="25">
        <v>138200.01</v>
      </c>
      <c r="K14" s="25">
        <v>129158.79000000001</v>
      </c>
      <c r="L14" s="25">
        <v>128763.91</v>
      </c>
      <c r="M14" s="25">
        <v>132243.75</v>
      </c>
      <c r="N14" s="25">
        <v>129601.89</v>
      </c>
      <c r="O14" s="25">
        <v>113789.26999999999</v>
      </c>
      <c r="P14" s="25">
        <v>112967.67999999999</v>
      </c>
      <c r="Q14" s="25">
        <v>143444.91</v>
      </c>
      <c r="R14" s="15">
        <v>129690.66</v>
      </c>
    </row>
    <row r="15" spans="2:18" ht="61.5" customHeight="1" x14ac:dyDescent="0.6">
      <c r="B15" s="13" t="s">
        <v>32</v>
      </c>
      <c r="C15" s="14" t="s">
        <v>33</v>
      </c>
      <c r="D15" s="24">
        <v>200000</v>
      </c>
      <c r="E15" s="24">
        <v>-6380.7899999999936</v>
      </c>
      <c r="F15" s="25">
        <f t="shared" ref="F15:F29" si="2">SUM(G15:R15)</f>
        <v>193619.21000000002</v>
      </c>
      <c r="G15" s="25">
        <v>0</v>
      </c>
      <c r="H15" s="25"/>
      <c r="I15" s="25">
        <v>116790.5</v>
      </c>
      <c r="J15" s="25">
        <v>0</v>
      </c>
      <c r="K15" s="25">
        <v>0</v>
      </c>
      <c r="L15" s="25">
        <v>0</v>
      </c>
      <c r="M15" s="25">
        <v>0</v>
      </c>
      <c r="N15" s="25">
        <v>0</v>
      </c>
      <c r="O15" s="25">
        <v>0</v>
      </c>
      <c r="P15" s="25">
        <v>49819.6</v>
      </c>
      <c r="Q15" s="25">
        <v>0</v>
      </c>
      <c r="R15" s="15">
        <v>27009.11</v>
      </c>
    </row>
    <row r="16" spans="2:18" ht="42" customHeight="1" x14ac:dyDescent="0.6">
      <c r="B16" s="13" t="s">
        <v>34</v>
      </c>
      <c r="C16" s="14" t="s">
        <v>35</v>
      </c>
      <c r="D16" s="24">
        <v>1100000</v>
      </c>
      <c r="E16" s="24">
        <v>-367007.2</v>
      </c>
      <c r="F16" s="25">
        <f t="shared" si="2"/>
        <v>711815.3</v>
      </c>
      <c r="G16" s="25">
        <v>0</v>
      </c>
      <c r="H16" s="25">
        <v>17100</v>
      </c>
      <c r="I16" s="25">
        <v>149400</v>
      </c>
      <c r="J16" s="25">
        <v>225412.8</v>
      </c>
      <c r="K16" s="25">
        <v>0</v>
      </c>
      <c r="L16" s="25">
        <v>120300</v>
      </c>
      <c r="M16" s="25">
        <v>0</v>
      </c>
      <c r="N16" s="25">
        <v>73800</v>
      </c>
      <c r="O16" s="25">
        <v>79015</v>
      </c>
      <c r="P16" s="25">
        <v>0</v>
      </c>
      <c r="Q16" s="25">
        <v>25610</v>
      </c>
      <c r="R16" s="15">
        <v>21177.5</v>
      </c>
    </row>
    <row r="17" spans="2:18" ht="42" customHeight="1" x14ac:dyDescent="0.6">
      <c r="B17" s="13" t="s">
        <v>36</v>
      </c>
      <c r="C17" s="14" t="s">
        <v>37</v>
      </c>
      <c r="D17" s="24">
        <v>525000</v>
      </c>
      <c r="E17" s="24">
        <v>-369145</v>
      </c>
      <c r="F17" s="25">
        <f t="shared" si="2"/>
        <v>153850.45000000001</v>
      </c>
      <c r="G17" s="25">
        <v>0</v>
      </c>
      <c r="H17" s="25">
        <v>0</v>
      </c>
      <c r="I17" s="25">
        <v>0</v>
      </c>
      <c r="J17" s="25">
        <v>0</v>
      </c>
      <c r="K17" s="25"/>
      <c r="L17" s="25">
        <v>2000</v>
      </c>
      <c r="M17" s="25">
        <v>149850.45000000001</v>
      </c>
      <c r="N17" s="25">
        <v>0</v>
      </c>
      <c r="O17" s="25">
        <v>0</v>
      </c>
      <c r="P17" s="25">
        <v>0</v>
      </c>
      <c r="Q17" s="25">
        <v>2000</v>
      </c>
      <c r="R17" s="15">
        <v>0</v>
      </c>
    </row>
    <row r="18" spans="2:18" ht="42" customHeight="1" x14ac:dyDescent="0.6">
      <c r="B18" s="13" t="s">
        <v>38</v>
      </c>
      <c r="C18" s="14" t="s">
        <v>39</v>
      </c>
      <c r="D18" s="24">
        <v>1000000</v>
      </c>
      <c r="E18" s="24">
        <v>-365938.6</v>
      </c>
      <c r="F18" s="25">
        <f t="shared" si="2"/>
        <v>634061.4</v>
      </c>
      <c r="G18" s="25">
        <v>0</v>
      </c>
      <c r="H18" s="25"/>
      <c r="I18" s="25">
        <v>0</v>
      </c>
      <c r="J18" s="25">
        <v>150000</v>
      </c>
      <c r="K18" s="25">
        <v>436061.4</v>
      </c>
      <c r="L18" s="26"/>
      <c r="M18" s="25">
        <v>0</v>
      </c>
      <c r="N18" s="25">
        <v>0</v>
      </c>
      <c r="O18" s="25">
        <v>18000</v>
      </c>
      <c r="P18" s="25">
        <v>0</v>
      </c>
      <c r="Q18" s="25">
        <v>0</v>
      </c>
      <c r="R18" s="15">
        <v>30000</v>
      </c>
    </row>
    <row r="19" spans="2:18" ht="42" customHeight="1" x14ac:dyDescent="0.6">
      <c r="B19" s="13" t="s">
        <v>40</v>
      </c>
      <c r="C19" s="14" t="s">
        <v>41</v>
      </c>
      <c r="D19" s="24">
        <v>2300000</v>
      </c>
      <c r="E19" s="24">
        <v>520656</v>
      </c>
      <c r="F19" s="25">
        <f t="shared" si="2"/>
        <v>2725012.2699999996</v>
      </c>
      <c r="G19" s="25">
        <v>205073.89</v>
      </c>
      <c r="H19" s="25">
        <v>170047.39</v>
      </c>
      <c r="I19" s="25">
        <v>114943.84</v>
      </c>
      <c r="J19" s="25">
        <v>67972.39</v>
      </c>
      <c r="K19" s="25">
        <v>355823.35</v>
      </c>
      <c r="L19" s="25">
        <v>153111.5</v>
      </c>
      <c r="M19" s="25">
        <v>112436.39</v>
      </c>
      <c r="N19" s="25">
        <v>76340.5</v>
      </c>
      <c r="O19" s="25">
        <v>184693.69</v>
      </c>
      <c r="P19" s="25">
        <v>102075</v>
      </c>
      <c r="Q19" s="25">
        <v>978344.33</v>
      </c>
      <c r="R19" s="15">
        <v>204150</v>
      </c>
    </row>
    <row r="20" spans="2:18" ht="78.75" customHeight="1" x14ac:dyDescent="0.6">
      <c r="B20" s="13" t="s">
        <v>42</v>
      </c>
      <c r="C20" s="14" t="s">
        <v>43</v>
      </c>
      <c r="D20" s="24">
        <v>290000</v>
      </c>
      <c r="E20" s="24">
        <v>38409.98000000001</v>
      </c>
      <c r="F20" s="25">
        <f t="shared" si="2"/>
        <v>304507.67000000004</v>
      </c>
      <c r="G20" s="25">
        <v>0</v>
      </c>
      <c r="H20" s="25">
        <v>0</v>
      </c>
      <c r="I20" s="25">
        <v>101775.58000000002</v>
      </c>
      <c r="J20" s="25">
        <v>0</v>
      </c>
      <c r="K20" s="25">
        <v>0</v>
      </c>
      <c r="L20" s="25">
        <v>5000</v>
      </c>
      <c r="M20" s="25">
        <v>0</v>
      </c>
      <c r="N20" s="25">
        <v>21240</v>
      </c>
      <c r="O20" s="25"/>
      <c r="P20" s="25">
        <v>0</v>
      </c>
      <c r="Q20" s="25">
        <v>4895</v>
      </c>
      <c r="R20" s="15">
        <v>171597.09</v>
      </c>
    </row>
    <row r="21" spans="2:18" ht="63" customHeight="1" x14ac:dyDescent="0.6">
      <c r="B21" s="13" t="s">
        <v>44</v>
      </c>
      <c r="C21" s="14" t="s">
        <v>45</v>
      </c>
      <c r="D21" s="24">
        <v>1542400</v>
      </c>
      <c r="E21" s="24">
        <v>-492740.12</v>
      </c>
      <c r="F21" s="25">
        <f t="shared" si="2"/>
        <v>1045724.48</v>
      </c>
      <c r="G21" s="25">
        <v>0</v>
      </c>
      <c r="H21" s="25">
        <v>0</v>
      </c>
      <c r="I21" s="25">
        <v>130921.48</v>
      </c>
      <c r="J21" s="25">
        <v>18900</v>
      </c>
      <c r="K21" s="25">
        <v>139006.24</v>
      </c>
      <c r="L21" s="25">
        <v>70086</v>
      </c>
      <c r="M21" s="25">
        <v>9500</v>
      </c>
      <c r="N21" s="25">
        <v>9440</v>
      </c>
      <c r="O21" s="25">
        <v>228098.17</v>
      </c>
      <c r="P21" s="25">
        <v>85405.99</v>
      </c>
      <c r="Q21" s="25">
        <v>354366.6</v>
      </c>
      <c r="R21" s="15">
        <v>0</v>
      </c>
    </row>
    <row r="22" spans="2:18" ht="61.5" customHeight="1" x14ac:dyDescent="0.6">
      <c r="B22" s="13" t="s">
        <v>46</v>
      </c>
      <c r="C22" s="14" t="s">
        <v>47</v>
      </c>
      <c r="D22" s="24">
        <v>3700000</v>
      </c>
      <c r="E22" s="24">
        <v>-103221</v>
      </c>
      <c r="F22" s="25">
        <f t="shared" si="2"/>
        <v>2451023.7400000002</v>
      </c>
      <c r="G22" s="25">
        <v>0</v>
      </c>
      <c r="H22" s="25">
        <v>102660</v>
      </c>
      <c r="I22" s="25">
        <v>329574</v>
      </c>
      <c r="J22" s="25">
        <v>228282.8</v>
      </c>
      <c r="K22" s="25">
        <v>234513.2</v>
      </c>
      <c r="L22" s="25">
        <v>291141.40000000002</v>
      </c>
      <c r="M22" s="25">
        <v>207090</v>
      </c>
      <c r="N22" s="25">
        <v>233474.8</v>
      </c>
      <c r="O22" s="25">
        <v>262122.51</v>
      </c>
      <c r="P22" s="25">
        <v>223964</v>
      </c>
      <c r="Q22" s="25"/>
      <c r="R22" s="15">
        <v>338201.03</v>
      </c>
    </row>
    <row r="23" spans="2:18" ht="42" customHeight="1" x14ac:dyDescent="0.6">
      <c r="B23" s="10">
        <v>2.2999999999999998</v>
      </c>
      <c r="C23" s="11" t="s">
        <v>48</v>
      </c>
      <c r="D23" s="23">
        <v>5655124</v>
      </c>
      <c r="E23" s="23">
        <f>SUM(E24:E30)</f>
        <v>627899.44000000006</v>
      </c>
      <c r="F23" s="23">
        <f>+SUM(G23:R23)</f>
        <v>5550995.7400000002</v>
      </c>
      <c r="G23" s="23">
        <v>0</v>
      </c>
      <c r="H23" s="23">
        <f t="shared" ref="H23:P23" si="3">SUM(H24:H30)</f>
        <v>30261.1</v>
      </c>
      <c r="I23" s="23">
        <f t="shared" si="3"/>
        <v>1272317.53</v>
      </c>
      <c r="J23" s="23">
        <f t="shared" si="3"/>
        <v>446117.6</v>
      </c>
      <c r="K23" s="23">
        <f t="shared" si="3"/>
        <v>491034.66000000003</v>
      </c>
      <c r="L23" s="23">
        <f t="shared" si="3"/>
        <v>395354.58999999997</v>
      </c>
      <c r="M23" s="23">
        <f t="shared" si="3"/>
        <v>572902.30000000005</v>
      </c>
      <c r="N23" s="23">
        <f t="shared" si="3"/>
        <v>515065.2</v>
      </c>
      <c r="O23" s="23">
        <f t="shared" si="3"/>
        <v>363660.47</v>
      </c>
      <c r="P23" s="23">
        <f t="shared" si="3"/>
        <v>347263</v>
      </c>
      <c r="Q23" s="23">
        <f>SUM(Q24:Q30)</f>
        <v>371774.3</v>
      </c>
      <c r="R23" s="23">
        <f>SUM(R24:R30)</f>
        <v>745244.99</v>
      </c>
    </row>
    <row r="24" spans="2:18" ht="57" customHeight="1" x14ac:dyDescent="0.6">
      <c r="B24" s="13" t="s">
        <v>49</v>
      </c>
      <c r="C24" s="14" t="s">
        <v>50</v>
      </c>
      <c r="D24" s="24">
        <v>130000</v>
      </c>
      <c r="E24" s="24">
        <v>-16331.119999999999</v>
      </c>
      <c r="F24" s="25">
        <f t="shared" si="2"/>
        <v>73815.97</v>
      </c>
      <c r="G24" s="25">
        <v>0</v>
      </c>
      <c r="H24" s="25">
        <v>0</v>
      </c>
      <c r="I24" s="25">
        <v>29437.07</v>
      </c>
      <c r="J24" s="25">
        <v>1820</v>
      </c>
      <c r="K24" s="25">
        <v>4465</v>
      </c>
      <c r="L24" s="25">
        <v>5926</v>
      </c>
      <c r="M24" s="25">
        <v>1560</v>
      </c>
      <c r="N24" s="25">
        <v>1950</v>
      </c>
      <c r="O24" s="25"/>
      <c r="P24" s="25">
        <v>1755</v>
      </c>
      <c r="Q24" s="25">
        <v>5961</v>
      </c>
      <c r="R24" s="15">
        <v>20941.900000000001</v>
      </c>
    </row>
    <row r="25" spans="2:18" ht="42" customHeight="1" x14ac:dyDescent="0.6">
      <c r="B25" s="13" t="s">
        <v>51</v>
      </c>
      <c r="C25" s="14" t="s">
        <v>52</v>
      </c>
      <c r="D25" s="24">
        <v>150000</v>
      </c>
      <c r="E25" s="24">
        <v>-27516</v>
      </c>
      <c r="F25" s="25">
        <f t="shared" si="2"/>
        <v>122484</v>
      </c>
      <c r="G25" s="25">
        <v>0</v>
      </c>
      <c r="H25" s="25">
        <v>0</v>
      </c>
      <c r="I25" s="25">
        <v>0</v>
      </c>
      <c r="J25" s="25">
        <v>60180</v>
      </c>
      <c r="K25" s="25">
        <v>0</v>
      </c>
      <c r="L25" s="25">
        <v>0</v>
      </c>
      <c r="M25" s="25">
        <v>0</v>
      </c>
      <c r="N25" s="25">
        <v>0</v>
      </c>
      <c r="O25" s="25">
        <v>0</v>
      </c>
      <c r="P25" s="25">
        <v>0</v>
      </c>
      <c r="Q25" s="25">
        <v>0</v>
      </c>
      <c r="R25" s="15">
        <v>62304</v>
      </c>
    </row>
    <row r="26" spans="2:18" ht="64.5" customHeight="1" x14ac:dyDescent="0.6">
      <c r="B26" s="13" t="s">
        <v>53</v>
      </c>
      <c r="C26" s="14" t="s">
        <v>54</v>
      </c>
      <c r="D26" s="24">
        <v>164000</v>
      </c>
      <c r="E26" s="24">
        <v>-135724.25</v>
      </c>
      <c r="F26" s="25">
        <f t="shared" si="2"/>
        <v>28275.75</v>
      </c>
      <c r="G26" s="25">
        <v>0</v>
      </c>
      <c r="H26" s="25">
        <v>0</v>
      </c>
      <c r="I26" s="25">
        <v>10910.4</v>
      </c>
      <c r="J26" s="25">
        <v>0</v>
      </c>
      <c r="K26" s="25">
        <v>0</v>
      </c>
      <c r="L26" s="25">
        <v>5574.79</v>
      </c>
      <c r="M26" s="25">
        <v>0</v>
      </c>
      <c r="N26" s="25">
        <v>0</v>
      </c>
      <c r="O26" s="25">
        <v>8215.16</v>
      </c>
      <c r="P26" s="25">
        <v>0</v>
      </c>
      <c r="Q26" s="25">
        <v>0</v>
      </c>
      <c r="R26" s="15">
        <v>3575.4</v>
      </c>
    </row>
    <row r="27" spans="2:18" ht="61.5" customHeight="1" x14ac:dyDescent="0.6">
      <c r="B27" s="13" t="s">
        <v>55</v>
      </c>
      <c r="C27" s="14" t="s">
        <v>56</v>
      </c>
      <c r="D27" s="24">
        <v>4800</v>
      </c>
      <c r="E27" s="24">
        <v>202562.95</v>
      </c>
      <c r="F27" s="25">
        <f t="shared" si="2"/>
        <v>207362.95</v>
      </c>
      <c r="G27" s="25">
        <v>0</v>
      </c>
      <c r="H27" s="25">
        <v>0</v>
      </c>
      <c r="I27" s="25">
        <v>0</v>
      </c>
      <c r="J27" s="25">
        <v>0</v>
      </c>
      <c r="K27" s="25">
        <v>0</v>
      </c>
      <c r="L27" s="25">
        <v>0</v>
      </c>
      <c r="M27" s="25">
        <v>37996</v>
      </c>
      <c r="N27" s="25">
        <v>0</v>
      </c>
      <c r="O27" s="25">
        <v>0</v>
      </c>
      <c r="P27" s="25">
        <v>0</v>
      </c>
      <c r="Q27" s="25">
        <v>0</v>
      </c>
      <c r="R27" s="15">
        <v>169366.95</v>
      </c>
    </row>
    <row r="28" spans="2:18" ht="61.5" customHeight="1" x14ac:dyDescent="0.6">
      <c r="B28" s="13" t="s">
        <v>57</v>
      </c>
      <c r="C28" s="14" t="s">
        <v>58</v>
      </c>
      <c r="D28" s="24">
        <v>4800</v>
      </c>
      <c r="E28" s="24">
        <v>-4757.88</v>
      </c>
      <c r="F28" s="25">
        <f t="shared" si="2"/>
        <v>21.12</v>
      </c>
      <c r="G28" s="25">
        <v>0</v>
      </c>
      <c r="H28" s="25">
        <v>0</v>
      </c>
      <c r="I28" s="25">
        <v>0</v>
      </c>
      <c r="J28" s="25">
        <v>0</v>
      </c>
      <c r="K28" s="25">
        <v>0</v>
      </c>
      <c r="L28" s="25">
        <v>0</v>
      </c>
      <c r="M28" s="25">
        <v>0</v>
      </c>
      <c r="N28" s="25">
        <v>0</v>
      </c>
      <c r="O28" s="25">
        <v>0</v>
      </c>
      <c r="P28" s="25">
        <v>0</v>
      </c>
      <c r="Q28" s="25">
        <v>0</v>
      </c>
      <c r="R28" s="15">
        <v>21.12</v>
      </c>
    </row>
    <row r="29" spans="2:18" ht="78" customHeight="1" x14ac:dyDescent="0.6">
      <c r="B29" s="13" t="s">
        <v>59</v>
      </c>
      <c r="C29" s="14" t="s">
        <v>60</v>
      </c>
      <c r="D29" s="24">
        <v>4140000</v>
      </c>
      <c r="E29" s="24">
        <v>633452.5</v>
      </c>
      <c r="F29" s="25">
        <f t="shared" si="2"/>
        <v>4103452.5</v>
      </c>
      <c r="G29" s="25">
        <v>0</v>
      </c>
      <c r="H29" s="25">
        <v>0</v>
      </c>
      <c r="I29" s="25">
        <v>1083000</v>
      </c>
      <c r="J29" s="25">
        <v>354381.6</v>
      </c>
      <c r="K29" s="25">
        <v>333000</v>
      </c>
      <c r="L29" s="25">
        <v>333000</v>
      </c>
      <c r="M29" s="25">
        <v>333000</v>
      </c>
      <c r="N29" s="25">
        <v>333000</v>
      </c>
      <c r="O29" s="25">
        <v>333000</v>
      </c>
      <c r="P29" s="25">
        <v>333000</v>
      </c>
      <c r="Q29" s="25">
        <v>333000</v>
      </c>
      <c r="R29" s="15">
        <v>335070.90000000002</v>
      </c>
    </row>
    <row r="30" spans="2:18" ht="78" customHeight="1" x14ac:dyDescent="0.6">
      <c r="B30" s="13" t="s">
        <v>61</v>
      </c>
      <c r="C30" s="14" t="s">
        <v>62</v>
      </c>
      <c r="D30" s="24">
        <v>1061524</v>
      </c>
      <c r="E30" s="24">
        <v>-23786.760000000017</v>
      </c>
      <c r="F30" s="25">
        <f>SUM(G30:R30)</f>
        <v>1015583.45</v>
      </c>
      <c r="G30" s="25">
        <v>0</v>
      </c>
      <c r="H30" s="25">
        <v>30261.1</v>
      </c>
      <c r="I30" s="25">
        <v>148970.06</v>
      </c>
      <c r="J30" s="25">
        <v>29736</v>
      </c>
      <c r="K30" s="25">
        <v>153569.66</v>
      </c>
      <c r="L30" s="25">
        <v>50853.8</v>
      </c>
      <c r="M30" s="25">
        <v>200346.3</v>
      </c>
      <c r="N30" s="25">
        <v>180115.20000000001</v>
      </c>
      <c r="O30" s="25">
        <v>22445.31</v>
      </c>
      <c r="P30" s="25">
        <v>12508</v>
      </c>
      <c r="Q30" s="25">
        <v>32813.300000000003</v>
      </c>
      <c r="R30" s="15">
        <v>153964.72</v>
      </c>
    </row>
    <row r="31" spans="2:18" ht="57" customHeight="1" x14ac:dyDescent="0.6">
      <c r="B31" s="10">
        <v>2.4</v>
      </c>
      <c r="C31" s="11" t="s">
        <v>63</v>
      </c>
      <c r="D31" s="27">
        <v>73200010</v>
      </c>
      <c r="E31" s="27">
        <f>+E32+E33</f>
        <v>6884729.3799999999</v>
      </c>
      <c r="F31" s="23">
        <f>+SUM(G31:R31)</f>
        <v>80079228.75</v>
      </c>
      <c r="G31" s="27">
        <f>+G32</f>
        <v>0</v>
      </c>
      <c r="H31" s="27">
        <f>+H32</f>
        <v>7875514.4800000004</v>
      </c>
      <c r="I31" s="27">
        <f t="shared" ref="I31:R31" si="4">+I32+I33</f>
        <v>7665462.2799999993</v>
      </c>
      <c r="J31" s="27">
        <f t="shared" si="4"/>
        <v>6311711.6399999997</v>
      </c>
      <c r="K31" s="27">
        <f t="shared" si="4"/>
        <v>6479636.71</v>
      </c>
      <c r="L31" s="27">
        <f t="shared" si="4"/>
        <v>6089584.1699999999</v>
      </c>
      <c r="M31" s="27">
        <f t="shared" si="4"/>
        <v>6089584.1699999999</v>
      </c>
      <c r="N31" s="27">
        <f t="shared" si="4"/>
        <v>7851512.6400000006</v>
      </c>
      <c r="O31" s="27">
        <f t="shared" si="4"/>
        <v>8430475.6199999992</v>
      </c>
      <c r="P31" s="27">
        <f t="shared" si="4"/>
        <v>9751760.1999999993</v>
      </c>
      <c r="Q31" s="27">
        <f t="shared" si="4"/>
        <v>0</v>
      </c>
      <c r="R31" s="27">
        <f t="shared" si="4"/>
        <v>13533986.84</v>
      </c>
    </row>
    <row r="32" spans="2:18" ht="57" customHeight="1" x14ac:dyDescent="0.6">
      <c r="B32" s="13" t="s">
        <v>64</v>
      </c>
      <c r="C32" s="14" t="s">
        <v>65</v>
      </c>
      <c r="D32" s="24">
        <v>73075010</v>
      </c>
      <c r="E32" s="24">
        <v>6774729.3799999999</v>
      </c>
      <c r="F32" s="25">
        <f>+SUM(H32:R32)</f>
        <v>79849739.38000001</v>
      </c>
      <c r="G32" s="25">
        <v>0</v>
      </c>
      <c r="H32" s="25">
        <v>7875514.4800000004</v>
      </c>
      <c r="I32" s="25">
        <v>7561664.5599999996</v>
      </c>
      <c r="J32" s="25">
        <v>6311711.6399999997</v>
      </c>
      <c r="K32" s="25">
        <v>6479636.71</v>
      </c>
      <c r="L32" s="25">
        <v>6089584.1699999999</v>
      </c>
      <c r="M32" s="25">
        <v>6089584.1699999999</v>
      </c>
      <c r="N32" s="25">
        <v>7725820.9900000002</v>
      </c>
      <c r="O32" s="25">
        <v>8430475.6199999992</v>
      </c>
      <c r="P32" s="25">
        <v>9751760.1999999993</v>
      </c>
      <c r="Q32" s="25">
        <v>0</v>
      </c>
      <c r="R32" s="15">
        <v>13533986.84</v>
      </c>
    </row>
    <row r="33" spans="2:18" ht="57" customHeight="1" x14ac:dyDescent="0.6">
      <c r="B33" s="13" t="s">
        <v>66</v>
      </c>
      <c r="C33" s="14" t="s">
        <v>67</v>
      </c>
      <c r="D33" s="24">
        <v>125000</v>
      </c>
      <c r="E33" s="24">
        <v>110000</v>
      </c>
      <c r="F33" s="25">
        <f>SUM(G33:R33)</f>
        <v>229489.37</v>
      </c>
      <c r="G33" s="25">
        <v>0</v>
      </c>
      <c r="H33" s="25">
        <v>0</v>
      </c>
      <c r="I33" s="25">
        <v>103797.72</v>
      </c>
      <c r="J33" s="25">
        <v>0</v>
      </c>
      <c r="K33" s="25">
        <v>0</v>
      </c>
      <c r="L33" s="25">
        <v>0</v>
      </c>
      <c r="M33" s="25">
        <v>0</v>
      </c>
      <c r="N33" s="25">
        <v>125691.65</v>
      </c>
      <c r="O33" s="25">
        <v>0</v>
      </c>
      <c r="P33" s="25">
        <v>0</v>
      </c>
      <c r="Q33" s="25">
        <v>0</v>
      </c>
      <c r="R33" s="15">
        <v>0</v>
      </c>
    </row>
    <row r="34" spans="2:18" ht="70.5" customHeight="1" x14ac:dyDescent="0.6">
      <c r="B34" s="10">
        <v>2.6</v>
      </c>
      <c r="C34" s="11" t="s">
        <v>68</v>
      </c>
      <c r="D34" s="27">
        <v>4230000</v>
      </c>
      <c r="E34" s="27">
        <f>SUM(E35:E36)</f>
        <v>380000</v>
      </c>
      <c r="F34" s="23">
        <f>+SUM(G34:R34)</f>
        <v>469909.61000000004</v>
      </c>
      <c r="G34" s="27">
        <f t="shared" ref="G34:N34" si="5">+G35+G36</f>
        <v>0</v>
      </c>
      <c r="H34" s="27">
        <f t="shared" si="5"/>
        <v>0</v>
      </c>
      <c r="I34" s="27">
        <f t="shared" si="5"/>
        <v>147234.5</v>
      </c>
      <c r="J34" s="27">
        <f t="shared" si="5"/>
        <v>0</v>
      </c>
      <c r="K34" s="27">
        <f t="shared" si="5"/>
        <v>0</v>
      </c>
      <c r="L34" s="27">
        <f t="shared" si="5"/>
        <v>0</v>
      </c>
      <c r="M34" s="27">
        <f t="shared" si="5"/>
        <v>0</v>
      </c>
      <c r="N34" s="27">
        <f t="shared" si="5"/>
        <v>153646.01</v>
      </c>
      <c r="O34" s="27">
        <f>+O35+O36</f>
        <v>148449.9</v>
      </c>
      <c r="P34" s="27">
        <f t="shared" ref="P34:R34" si="6">+P35+P36</f>
        <v>0</v>
      </c>
      <c r="Q34" s="27">
        <f t="shared" si="6"/>
        <v>0</v>
      </c>
      <c r="R34" s="27">
        <f t="shared" si="6"/>
        <v>20579.2</v>
      </c>
    </row>
    <row r="35" spans="2:18" ht="42" customHeight="1" x14ac:dyDescent="0.6">
      <c r="B35" s="13" t="s">
        <v>69</v>
      </c>
      <c r="C35" s="14" t="s">
        <v>70</v>
      </c>
      <c r="D35" s="24">
        <v>4210000</v>
      </c>
      <c r="E35" s="24">
        <v>-3300000</v>
      </c>
      <c r="F35" s="25">
        <f>SUM(G35:R35)</f>
        <v>469909.61000000004</v>
      </c>
      <c r="G35" s="25">
        <v>0</v>
      </c>
      <c r="H35" s="25">
        <v>0</v>
      </c>
      <c r="I35" s="25">
        <v>147234.5</v>
      </c>
      <c r="J35" s="25">
        <v>0</v>
      </c>
      <c r="K35" s="25">
        <v>0</v>
      </c>
      <c r="L35" s="25">
        <v>0</v>
      </c>
      <c r="M35" s="25">
        <v>0</v>
      </c>
      <c r="N35" s="25">
        <v>153646.01</v>
      </c>
      <c r="O35" s="25">
        <v>148449.9</v>
      </c>
      <c r="P35" s="25">
        <v>0</v>
      </c>
      <c r="Q35" s="25">
        <v>0</v>
      </c>
      <c r="R35" s="15">
        <v>20579.2</v>
      </c>
    </row>
    <row r="36" spans="2:18" ht="81.75" customHeight="1" x14ac:dyDescent="0.6">
      <c r="B36" s="13" t="s">
        <v>71</v>
      </c>
      <c r="C36" s="14" t="s">
        <v>72</v>
      </c>
      <c r="D36" s="24">
        <v>0</v>
      </c>
      <c r="E36" s="24">
        <v>3680000</v>
      </c>
      <c r="F36" s="25">
        <v>0</v>
      </c>
      <c r="G36" s="25">
        <v>0</v>
      </c>
      <c r="H36" s="25">
        <v>0</v>
      </c>
      <c r="I36" s="25">
        <v>0</v>
      </c>
      <c r="J36" s="25">
        <v>0</v>
      </c>
      <c r="K36" s="25">
        <v>0</v>
      </c>
      <c r="L36" s="25">
        <v>0</v>
      </c>
      <c r="M36" s="25">
        <v>0</v>
      </c>
      <c r="N36" s="25">
        <v>0</v>
      </c>
      <c r="O36" s="25">
        <v>0</v>
      </c>
      <c r="P36" s="25">
        <v>0</v>
      </c>
      <c r="Q36" s="25">
        <v>0</v>
      </c>
      <c r="R36" s="15">
        <v>0</v>
      </c>
    </row>
    <row r="37" spans="2:18" ht="42" customHeight="1" x14ac:dyDescent="0.6">
      <c r="B37" s="13" t="s">
        <v>73</v>
      </c>
      <c r="C37" s="14" t="s">
        <v>74</v>
      </c>
      <c r="D37" s="24">
        <v>20000</v>
      </c>
      <c r="E37" s="24">
        <v>0</v>
      </c>
      <c r="F37" s="25">
        <v>0</v>
      </c>
      <c r="G37" s="25">
        <v>0</v>
      </c>
      <c r="H37" s="25">
        <v>0</v>
      </c>
      <c r="I37" s="25">
        <v>0</v>
      </c>
      <c r="J37" s="25">
        <v>0</v>
      </c>
      <c r="K37" s="25">
        <v>0</v>
      </c>
      <c r="L37" s="25">
        <v>0</v>
      </c>
      <c r="M37" s="25">
        <v>0</v>
      </c>
      <c r="N37" s="25">
        <v>0</v>
      </c>
      <c r="O37" s="25">
        <v>0</v>
      </c>
      <c r="P37" s="25">
        <v>0</v>
      </c>
      <c r="Q37" s="25">
        <v>0</v>
      </c>
      <c r="R37" s="15">
        <v>0</v>
      </c>
    </row>
    <row r="38" spans="2:18" ht="75" customHeight="1" thickBot="1" x14ac:dyDescent="0.65">
      <c r="B38" s="34" t="s">
        <v>75</v>
      </c>
      <c r="C38" s="34"/>
      <c r="D38" s="22">
        <v>162500000</v>
      </c>
      <c r="E38" s="22">
        <f>+E31+E23+E13+E8+E34</f>
        <v>6441770.04</v>
      </c>
      <c r="F38" s="22">
        <f>+F31+F23+F13+F8+F34</f>
        <v>159861268.22</v>
      </c>
      <c r="G38" s="22">
        <f t="shared" ref="G38:L38" si="7">+G31+G23+G13+G8+G34</f>
        <v>4507308.66</v>
      </c>
      <c r="H38" s="22">
        <f t="shared" si="7"/>
        <v>12545140.35</v>
      </c>
      <c r="I38" s="22">
        <f t="shared" si="7"/>
        <v>14301605.159999998</v>
      </c>
      <c r="J38" s="22">
        <f t="shared" si="7"/>
        <v>14329025.84</v>
      </c>
      <c r="K38" s="22">
        <f t="shared" si="7"/>
        <v>12709524</v>
      </c>
      <c r="L38" s="22">
        <f t="shared" si="7"/>
        <v>11518486.780000001</v>
      </c>
      <c r="M38" s="22">
        <f t="shared" ref="M38:R38" si="8">+M31+M23+M13+M8+M34</f>
        <v>11778316.789999999</v>
      </c>
      <c r="N38" s="22">
        <f t="shared" si="8"/>
        <v>13386089.65</v>
      </c>
      <c r="O38" s="22">
        <f t="shared" si="8"/>
        <v>14138739.24</v>
      </c>
      <c r="P38" s="22">
        <f t="shared" si="8"/>
        <v>18260089.079999998</v>
      </c>
      <c r="Q38" s="22">
        <f t="shared" si="8"/>
        <v>9814371.6400000006</v>
      </c>
      <c r="R38" s="22">
        <f t="shared" si="8"/>
        <v>22572571.030000001</v>
      </c>
    </row>
    <row r="39" spans="2:18" ht="17.25" customHeight="1" x14ac:dyDescent="0.6">
      <c r="B39" s="28"/>
      <c r="C39" s="28"/>
      <c r="D39" s="28"/>
      <c r="E39" s="28"/>
      <c r="F39" s="28"/>
      <c r="G39" s="28"/>
      <c r="O39" s="4"/>
    </row>
    <row r="40" spans="2:18" ht="27.75" customHeight="1" x14ac:dyDescent="0.6">
      <c r="B40" s="38" t="s">
        <v>76</v>
      </c>
      <c r="C40" s="38"/>
      <c r="D40" s="38"/>
      <c r="E40" s="38"/>
      <c r="F40" s="38"/>
      <c r="G40" s="38"/>
      <c r="M40" s="4"/>
      <c r="O40" s="4"/>
      <c r="P40" s="4"/>
      <c r="R40" s="16"/>
    </row>
    <row r="41" spans="2:18" ht="42" customHeight="1" x14ac:dyDescent="0.6">
      <c r="B41" s="39" t="s">
        <v>77</v>
      </c>
      <c r="C41" s="39"/>
      <c r="D41" s="39"/>
      <c r="E41" s="39"/>
      <c r="F41" s="39"/>
      <c r="G41" s="39"/>
      <c r="H41" s="39"/>
      <c r="M41" s="4"/>
      <c r="P41" s="4"/>
      <c r="R41" s="4"/>
    </row>
    <row r="42" spans="2:18" ht="42" customHeight="1" x14ac:dyDescent="0.6">
      <c r="B42" s="40" t="s">
        <v>78</v>
      </c>
      <c r="C42" s="40"/>
      <c r="D42" s="40"/>
      <c r="E42" s="40"/>
      <c r="F42" s="40"/>
      <c r="G42" s="40"/>
      <c r="H42" s="40"/>
      <c r="I42" s="40"/>
      <c r="J42" s="40"/>
      <c r="R42" s="4"/>
    </row>
    <row r="43" spans="2:18" ht="119.25" customHeight="1" x14ac:dyDescent="0.6">
      <c r="B43" s="40" t="s">
        <v>79</v>
      </c>
      <c r="C43" s="40"/>
      <c r="D43" s="40"/>
      <c r="E43" s="40"/>
      <c r="F43" s="40"/>
      <c r="G43" s="40"/>
      <c r="H43" s="40"/>
      <c r="I43" s="40"/>
      <c r="J43" s="40"/>
      <c r="K43" s="40"/>
      <c r="L43" s="40"/>
      <c r="M43" s="40"/>
      <c r="N43" s="40"/>
      <c r="O43" s="40"/>
      <c r="P43" s="40"/>
      <c r="Q43" s="40"/>
      <c r="R43" s="40"/>
    </row>
    <row r="44" spans="2:18" ht="12.75" customHeight="1" x14ac:dyDescent="0.6">
      <c r="G44" s="4"/>
      <c r="H44" s="4"/>
      <c r="I44" s="4"/>
      <c r="J44" s="4"/>
      <c r="K44" s="4"/>
    </row>
    <row r="45" spans="2:18" ht="29.25" customHeight="1" x14ac:dyDescent="0.6">
      <c r="F45" s="4"/>
      <c r="G45" s="4"/>
      <c r="H45" s="4"/>
      <c r="I45" s="4"/>
      <c r="J45" s="4"/>
      <c r="K45" s="4"/>
    </row>
    <row r="46" spans="2:18" x14ac:dyDescent="0.6">
      <c r="B46" s="41" t="s">
        <v>80</v>
      </c>
      <c r="C46" s="41"/>
      <c r="D46" s="17"/>
      <c r="E46" s="17"/>
      <c r="F46" s="4"/>
      <c r="H46" s="2" t="s">
        <v>81</v>
      </c>
      <c r="I46" s="4"/>
      <c r="J46" s="4"/>
      <c r="K46" s="4"/>
      <c r="M46" s="2" t="s">
        <v>82</v>
      </c>
    </row>
    <row r="47" spans="2:18" ht="104.25" customHeight="1" x14ac:dyDescent="0.6">
      <c r="C47" s="18"/>
      <c r="D47" s="18"/>
      <c r="E47" s="18"/>
      <c r="F47" s="4"/>
    </row>
    <row r="48" spans="2:18" ht="50.25" customHeight="1" x14ac:dyDescent="0.6">
      <c r="D48" s="37" t="s">
        <v>89</v>
      </c>
      <c r="E48" s="42"/>
      <c r="F48" s="20"/>
      <c r="G48" s="20"/>
      <c r="H48" s="42" t="s">
        <v>83</v>
      </c>
      <c r="I48" s="42"/>
      <c r="J48" s="42"/>
      <c r="K48" s="20"/>
      <c r="L48" s="20"/>
      <c r="M48" s="42" t="s">
        <v>84</v>
      </c>
      <c r="N48" s="42"/>
      <c r="O48" s="42"/>
      <c r="Q48" s="20"/>
      <c r="R48" s="20"/>
    </row>
    <row r="49" spans="2:18" ht="48" customHeight="1" x14ac:dyDescent="0.6">
      <c r="B49" s="19"/>
      <c r="D49" s="35" t="s">
        <v>85</v>
      </c>
      <c r="E49" s="35"/>
      <c r="F49" s="21"/>
      <c r="G49" s="21"/>
      <c r="H49" s="36" t="s">
        <v>86</v>
      </c>
      <c r="I49" s="36"/>
      <c r="J49" s="36"/>
      <c r="L49" s="21"/>
      <c r="M49" s="36" t="s">
        <v>87</v>
      </c>
      <c r="N49" s="36"/>
      <c r="O49" s="36"/>
      <c r="Q49" s="19"/>
      <c r="R49" s="19"/>
    </row>
    <row r="52" spans="2:18" x14ac:dyDescent="0.6">
      <c r="B52" s="37" t="s">
        <v>88</v>
      </c>
      <c r="C52" s="37"/>
      <c r="D52" s="37"/>
      <c r="E52" s="37"/>
      <c r="F52" s="37"/>
      <c r="G52" s="37"/>
      <c r="H52" s="37"/>
      <c r="I52" s="37"/>
      <c r="J52" s="37"/>
      <c r="K52" s="37"/>
      <c r="L52" s="37"/>
      <c r="M52" s="37"/>
      <c r="N52" s="37"/>
      <c r="O52" s="37"/>
      <c r="P52" s="37"/>
      <c r="Q52" s="37"/>
      <c r="R52" s="37"/>
    </row>
    <row r="53" spans="2:18" x14ac:dyDescent="0.6">
      <c r="B53" s="37"/>
      <c r="C53" s="37"/>
      <c r="D53" s="37"/>
      <c r="E53" s="37"/>
      <c r="F53" s="37"/>
      <c r="G53" s="37"/>
      <c r="H53" s="37"/>
      <c r="I53" s="37"/>
      <c r="J53" s="37"/>
      <c r="K53" s="37"/>
      <c r="L53" s="37"/>
      <c r="M53" s="37"/>
      <c r="N53" s="37"/>
      <c r="O53" s="37"/>
      <c r="P53" s="37"/>
      <c r="Q53" s="37"/>
      <c r="R53" s="37"/>
    </row>
    <row r="54" spans="2:18" x14ac:dyDescent="0.6">
      <c r="B54" s="37"/>
      <c r="C54" s="37"/>
      <c r="D54" s="37"/>
      <c r="E54" s="37"/>
      <c r="F54" s="37"/>
      <c r="G54" s="37"/>
      <c r="H54" s="37"/>
      <c r="I54" s="37"/>
      <c r="J54" s="37"/>
      <c r="K54" s="37"/>
      <c r="L54" s="37"/>
      <c r="M54" s="37"/>
      <c r="N54" s="37"/>
      <c r="O54" s="37"/>
      <c r="P54" s="37"/>
      <c r="Q54" s="37"/>
      <c r="R54" s="37"/>
    </row>
    <row r="55" spans="2:18" x14ac:dyDescent="0.6">
      <c r="B55" s="37"/>
      <c r="C55" s="37"/>
      <c r="D55" s="37"/>
      <c r="E55" s="37"/>
      <c r="F55" s="37"/>
      <c r="G55" s="37"/>
      <c r="H55" s="37"/>
      <c r="I55" s="37"/>
      <c r="J55" s="37"/>
      <c r="K55" s="37"/>
      <c r="L55" s="37"/>
      <c r="M55" s="37"/>
      <c r="N55" s="37"/>
      <c r="O55" s="37"/>
      <c r="P55" s="37"/>
      <c r="Q55" s="37"/>
      <c r="R55" s="37"/>
    </row>
  </sheetData>
  <mergeCells count="18">
    <mergeCell ref="D49:E49"/>
    <mergeCell ref="H49:J49"/>
    <mergeCell ref="M49:O49"/>
    <mergeCell ref="B52:R55"/>
    <mergeCell ref="B40:G40"/>
    <mergeCell ref="B41:H41"/>
    <mergeCell ref="B42:J42"/>
    <mergeCell ref="B43:R43"/>
    <mergeCell ref="B46:C46"/>
    <mergeCell ref="D48:E48"/>
    <mergeCell ref="H48:J48"/>
    <mergeCell ref="M48:O48"/>
    <mergeCell ref="B39:G39"/>
    <mergeCell ref="L3:P3"/>
    <mergeCell ref="B4:P4"/>
    <mergeCell ref="Q4:R5"/>
    <mergeCell ref="B6:C6"/>
    <mergeCell ref="B38:C3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2026-01-06T12:24:36Z</cp:lastPrinted>
  <dcterms:created xsi:type="dcterms:W3CDTF">2025-06-02T18:03:30Z</dcterms:created>
  <dcterms:modified xsi:type="dcterms:W3CDTF">2026-01-06T12:24:39Z</dcterms:modified>
</cp:coreProperties>
</file>