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NOVIEMBRE\"/>
    </mc:Choice>
  </mc:AlternateContent>
  <xr:revisionPtr revIDLastSave="0" documentId="8_{81A92B36-4120-49F2-8D83-88DA76C89D33}" xr6:coauthVersionLast="47" xr6:coauthVersionMax="47" xr10:uidLastSave="{00000000-0000-0000-0000-000000000000}"/>
  <bookViews>
    <workbookView xWindow="-120" yWindow="-120" windowWidth="29040" windowHeight="15720" xr2:uid="{11A48250-0DF8-4AC5-B5C3-BA662E5BAF9C}"/>
  </bookViews>
  <sheets>
    <sheet name="NOVIEMBRE 2024" sheetId="1" r:id="rId1"/>
  </sheets>
  <externalReferences>
    <externalReference r:id="rId2"/>
    <externalReference r:id="rId3"/>
    <externalReference r:id="rId4"/>
  </externalReferences>
  <definedNames>
    <definedName name="_xlnm.Print_Area" localSheetId="0">'NOVIEMBRE 2024'!$A$1:$R$57</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8" i="1" l="1"/>
  <c r="Q38" i="1"/>
  <c r="P38" i="1"/>
  <c r="P35" i="1" s="1"/>
  <c r="O38" i="1"/>
  <c r="O35" i="1" s="1"/>
  <c r="N38" i="1"/>
  <c r="M38" i="1"/>
  <c r="L38" i="1"/>
  <c r="K38" i="1"/>
  <c r="J38" i="1"/>
  <c r="I38" i="1"/>
  <c r="H38" i="1"/>
  <c r="G38" i="1"/>
  <c r="F38" i="1" s="1"/>
  <c r="E38" i="1"/>
  <c r="D38" i="1"/>
  <c r="R37" i="1"/>
  <c r="Q37" i="1"/>
  <c r="P37" i="1"/>
  <c r="O37" i="1"/>
  <c r="N37" i="1"/>
  <c r="N35" i="1" s="1"/>
  <c r="M37" i="1"/>
  <c r="L37" i="1"/>
  <c r="K37" i="1"/>
  <c r="K35" i="1" s="1"/>
  <c r="J37" i="1"/>
  <c r="J35" i="1" s="1"/>
  <c r="I37" i="1"/>
  <c r="H37" i="1"/>
  <c r="H35" i="1" s="1"/>
  <c r="G37" i="1"/>
  <c r="F37" i="1" s="1"/>
  <c r="E37" i="1"/>
  <c r="D37" i="1"/>
  <c r="R36" i="1"/>
  <c r="Q36" i="1"/>
  <c r="P36" i="1"/>
  <c r="O36" i="1"/>
  <c r="N36" i="1"/>
  <c r="M36" i="1"/>
  <c r="M35" i="1" s="1"/>
  <c r="L36" i="1"/>
  <c r="L35" i="1" s="1"/>
  <c r="K36" i="1"/>
  <c r="J36" i="1"/>
  <c r="I36" i="1"/>
  <c r="I35" i="1" s="1"/>
  <c r="H36" i="1"/>
  <c r="G36" i="1"/>
  <c r="E36" i="1"/>
  <c r="E35" i="1" s="1"/>
  <c r="D36" i="1"/>
  <c r="D35" i="1" s="1"/>
  <c r="R35" i="1"/>
  <c r="Q35" i="1"/>
  <c r="R34" i="1"/>
  <c r="Q34" i="1"/>
  <c r="P34" i="1"/>
  <c r="P32" i="1" s="1"/>
  <c r="O34" i="1"/>
  <c r="O32" i="1" s="1"/>
  <c r="N34" i="1"/>
  <c r="M34" i="1"/>
  <c r="M32" i="1" s="1"/>
  <c r="L34" i="1"/>
  <c r="L32" i="1" s="1"/>
  <c r="K34" i="1"/>
  <c r="J34" i="1"/>
  <c r="I34" i="1"/>
  <c r="H34" i="1"/>
  <c r="G34" i="1"/>
  <c r="F34" i="1" s="1"/>
  <c r="E34" i="1"/>
  <c r="D34" i="1"/>
  <c r="R33" i="1"/>
  <c r="R32" i="1" s="1"/>
  <c r="Q33" i="1"/>
  <c r="Q32" i="1" s="1"/>
  <c r="P33" i="1"/>
  <c r="O33" i="1"/>
  <c r="N33" i="1"/>
  <c r="N32" i="1" s="1"/>
  <c r="M33" i="1"/>
  <c r="L33" i="1"/>
  <c r="K33" i="1"/>
  <c r="K32" i="1" s="1"/>
  <c r="J33" i="1"/>
  <c r="J32" i="1" s="1"/>
  <c r="I33" i="1"/>
  <c r="I32" i="1" s="1"/>
  <c r="H33" i="1"/>
  <c r="H32" i="1" s="1"/>
  <c r="G33" i="1"/>
  <c r="F33" i="1" s="1"/>
  <c r="E33" i="1"/>
  <c r="D33" i="1"/>
  <c r="E32" i="1"/>
  <c r="D32" i="1"/>
  <c r="R31" i="1"/>
  <c r="Q31" i="1"/>
  <c r="P31" i="1"/>
  <c r="O31" i="1"/>
  <c r="N31" i="1"/>
  <c r="M31" i="1"/>
  <c r="L31" i="1"/>
  <c r="K31" i="1"/>
  <c r="J31" i="1"/>
  <c r="I31" i="1"/>
  <c r="H31" i="1"/>
  <c r="G31" i="1"/>
  <c r="F31" i="1" s="1"/>
  <c r="E31" i="1"/>
  <c r="D31" i="1"/>
  <c r="R30" i="1"/>
  <c r="Q30" i="1"/>
  <c r="P30" i="1"/>
  <c r="O30" i="1"/>
  <c r="N30" i="1"/>
  <c r="M30" i="1"/>
  <c r="L30" i="1"/>
  <c r="K30" i="1"/>
  <c r="J30" i="1"/>
  <c r="I30" i="1"/>
  <c r="H30" i="1"/>
  <c r="G30" i="1"/>
  <c r="F30" i="1" s="1"/>
  <c r="E30" i="1"/>
  <c r="D30" i="1"/>
  <c r="R29" i="1"/>
  <c r="Q29" i="1"/>
  <c r="P29" i="1"/>
  <c r="O29" i="1"/>
  <c r="N29" i="1"/>
  <c r="M29" i="1"/>
  <c r="L29" i="1"/>
  <c r="K29" i="1"/>
  <c r="J29" i="1"/>
  <c r="I29" i="1"/>
  <c r="H29" i="1"/>
  <c r="G29" i="1"/>
  <c r="F29" i="1" s="1"/>
  <c r="E29" i="1"/>
  <c r="D29" i="1"/>
  <c r="R28" i="1"/>
  <c r="Q28" i="1"/>
  <c r="P28" i="1"/>
  <c r="O28" i="1"/>
  <c r="N28" i="1"/>
  <c r="M28" i="1"/>
  <c r="L28" i="1"/>
  <c r="K28" i="1"/>
  <c r="J28" i="1"/>
  <c r="I28" i="1"/>
  <c r="H28" i="1"/>
  <c r="G28" i="1"/>
  <c r="F28" i="1"/>
  <c r="E28" i="1"/>
  <c r="E24" i="1" s="1"/>
  <c r="D28" i="1"/>
  <c r="D24" i="1" s="1"/>
  <c r="R27" i="1"/>
  <c r="Q27" i="1"/>
  <c r="P27" i="1"/>
  <c r="O27" i="1"/>
  <c r="N27" i="1"/>
  <c r="M27" i="1"/>
  <c r="L27" i="1"/>
  <c r="K27" i="1"/>
  <c r="J27" i="1"/>
  <c r="I27" i="1"/>
  <c r="H27" i="1"/>
  <c r="G27" i="1"/>
  <c r="F27" i="1" s="1"/>
  <c r="E27" i="1"/>
  <c r="D27" i="1"/>
  <c r="R26" i="1"/>
  <c r="Q26" i="1"/>
  <c r="P26" i="1"/>
  <c r="P24" i="1" s="1"/>
  <c r="O26" i="1"/>
  <c r="O24" i="1" s="1"/>
  <c r="N26" i="1"/>
  <c r="M26" i="1"/>
  <c r="M24" i="1" s="1"/>
  <c r="L26" i="1"/>
  <c r="L24" i="1" s="1"/>
  <c r="K26" i="1"/>
  <c r="J26" i="1"/>
  <c r="I26" i="1"/>
  <c r="H26" i="1"/>
  <c r="G26" i="1"/>
  <c r="F26" i="1" s="1"/>
  <c r="E26" i="1"/>
  <c r="D26" i="1"/>
  <c r="R25" i="1"/>
  <c r="R24" i="1" s="1"/>
  <c r="Q25" i="1"/>
  <c r="Q24" i="1" s="1"/>
  <c r="P25" i="1"/>
  <c r="O25" i="1"/>
  <c r="N25" i="1"/>
  <c r="N24" i="1" s="1"/>
  <c r="M25" i="1"/>
  <c r="L25" i="1"/>
  <c r="K25" i="1"/>
  <c r="K24" i="1" s="1"/>
  <c r="J25" i="1"/>
  <c r="J24" i="1" s="1"/>
  <c r="I25" i="1"/>
  <c r="I24" i="1" s="1"/>
  <c r="H25" i="1"/>
  <c r="H24" i="1" s="1"/>
  <c r="G25" i="1"/>
  <c r="F25" i="1" s="1"/>
  <c r="E25" i="1"/>
  <c r="D25" i="1"/>
  <c r="R23" i="1"/>
  <c r="Q23" i="1"/>
  <c r="P23" i="1"/>
  <c r="O23" i="1"/>
  <c r="N23" i="1"/>
  <c r="M23" i="1"/>
  <c r="L23" i="1"/>
  <c r="K23" i="1"/>
  <c r="J23" i="1"/>
  <c r="I23" i="1"/>
  <c r="H23" i="1"/>
  <c r="G23" i="1"/>
  <c r="F23" i="1" s="1"/>
  <c r="E23" i="1"/>
  <c r="D23" i="1"/>
  <c r="R22" i="1"/>
  <c r="Q22" i="1"/>
  <c r="P22" i="1"/>
  <c r="O22" i="1"/>
  <c r="N22" i="1"/>
  <c r="M22" i="1"/>
  <c r="L22" i="1"/>
  <c r="K22" i="1"/>
  <c r="J22" i="1"/>
  <c r="F22" i="1" s="1"/>
  <c r="I22" i="1"/>
  <c r="H22" i="1"/>
  <c r="G22" i="1"/>
  <c r="E22" i="1"/>
  <c r="D22" i="1"/>
  <c r="R21" i="1"/>
  <c r="Q21" i="1"/>
  <c r="P21" i="1"/>
  <c r="O21" i="1"/>
  <c r="N21" i="1"/>
  <c r="M21" i="1"/>
  <c r="L21" i="1"/>
  <c r="K21" i="1"/>
  <c r="J21" i="1"/>
  <c r="I21" i="1"/>
  <c r="H21" i="1"/>
  <c r="G21" i="1"/>
  <c r="F21" i="1" s="1"/>
  <c r="E21" i="1"/>
  <c r="D21" i="1"/>
  <c r="R20" i="1"/>
  <c r="Q20" i="1"/>
  <c r="P20" i="1"/>
  <c r="O20" i="1"/>
  <c r="N20" i="1"/>
  <c r="M20" i="1"/>
  <c r="L20" i="1"/>
  <c r="K20" i="1"/>
  <c r="J20" i="1"/>
  <c r="I20" i="1"/>
  <c r="H20" i="1"/>
  <c r="G20" i="1"/>
  <c r="F20" i="1"/>
  <c r="E20" i="1"/>
  <c r="D20" i="1"/>
  <c r="R19" i="1"/>
  <c r="Q19" i="1"/>
  <c r="P19" i="1"/>
  <c r="O19" i="1"/>
  <c r="N19" i="1"/>
  <c r="M19" i="1"/>
  <c r="L19" i="1"/>
  <c r="K19" i="1"/>
  <c r="J19" i="1"/>
  <c r="I19" i="1"/>
  <c r="H19" i="1"/>
  <c r="G19" i="1"/>
  <c r="F19" i="1" s="1"/>
  <c r="E19" i="1"/>
  <c r="D19" i="1"/>
  <c r="R18" i="1"/>
  <c r="Q18" i="1"/>
  <c r="P18" i="1"/>
  <c r="O18" i="1"/>
  <c r="N18" i="1"/>
  <c r="N14" i="1" s="1"/>
  <c r="M18" i="1"/>
  <c r="M14" i="1" s="1"/>
  <c r="L18" i="1"/>
  <c r="L14" i="1" s="1"/>
  <c r="K18" i="1"/>
  <c r="J18" i="1"/>
  <c r="F18" i="1" s="1"/>
  <c r="I18" i="1"/>
  <c r="H18" i="1"/>
  <c r="G18" i="1"/>
  <c r="E18" i="1"/>
  <c r="D18" i="1"/>
  <c r="R17" i="1"/>
  <c r="Q17" i="1"/>
  <c r="P17" i="1"/>
  <c r="O17" i="1"/>
  <c r="N17" i="1"/>
  <c r="M17" i="1"/>
  <c r="L17" i="1"/>
  <c r="K17" i="1"/>
  <c r="J17" i="1"/>
  <c r="I17" i="1"/>
  <c r="H17" i="1"/>
  <c r="G17" i="1"/>
  <c r="F17" i="1" s="1"/>
  <c r="E17" i="1"/>
  <c r="D17" i="1"/>
  <c r="R16" i="1"/>
  <c r="Q16" i="1"/>
  <c r="P16" i="1"/>
  <c r="O16" i="1"/>
  <c r="N16" i="1"/>
  <c r="M16" i="1"/>
  <c r="L16" i="1"/>
  <c r="K16" i="1"/>
  <c r="J16" i="1"/>
  <c r="I16" i="1"/>
  <c r="I14" i="1" s="1"/>
  <c r="H16" i="1"/>
  <c r="G16" i="1"/>
  <c r="F16" i="1"/>
  <c r="E16" i="1"/>
  <c r="E14" i="1" s="1"/>
  <c r="D16" i="1"/>
  <c r="R15" i="1"/>
  <c r="R14" i="1" s="1"/>
  <c r="Q15" i="1"/>
  <c r="Q14" i="1" s="1"/>
  <c r="P15" i="1"/>
  <c r="P14" i="1" s="1"/>
  <c r="O15" i="1"/>
  <c r="O14" i="1" s="1"/>
  <c r="N15" i="1"/>
  <c r="M15" i="1"/>
  <c r="L15" i="1"/>
  <c r="K15" i="1"/>
  <c r="J15" i="1"/>
  <c r="I15" i="1"/>
  <c r="H15" i="1"/>
  <c r="H14" i="1" s="1"/>
  <c r="G15" i="1"/>
  <c r="G14" i="1" s="1"/>
  <c r="F14" i="1" s="1"/>
  <c r="E15" i="1"/>
  <c r="D15" i="1"/>
  <c r="D14" i="1" s="1"/>
  <c r="K14" i="1"/>
  <c r="J14" i="1"/>
  <c r="R13" i="1"/>
  <c r="Q13" i="1"/>
  <c r="P13" i="1"/>
  <c r="O13" i="1"/>
  <c r="N13" i="1"/>
  <c r="M13" i="1"/>
  <c r="L13" i="1"/>
  <c r="K13" i="1"/>
  <c r="J13" i="1"/>
  <c r="I13" i="1"/>
  <c r="H13" i="1"/>
  <c r="G13" i="1"/>
  <c r="F13" i="1"/>
  <c r="E13" i="1"/>
  <c r="E8" i="1" s="1"/>
  <c r="E39" i="1" s="1"/>
  <c r="D13" i="1"/>
  <c r="R12" i="1"/>
  <c r="Q12" i="1"/>
  <c r="P12" i="1"/>
  <c r="O12" i="1"/>
  <c r="N12" i="1"/>
  <c r="M12" i="1"/>
  <c r="L12" i="1"/>
  <c r="K12" i="1"/>
  <c r="J12" i="1"/>
  <c r="I12" i="1"/>
  <c r="H12" i="1"/>
  <c r="G12" i="1"/>
  <c r="F12" i="1"/>
  <c r="E12" i="1"/>
  <c r="D12" i="1"/>
  <c r="C12" i="1"/>
  <c r="R11" i="1"/>
  <c r="Q11" i="1"/>
  <c r="P11" i="1"/>
  <c r="O11" i="1"/>
  <c r="N11" i="1"/>
  <c r="M11" i="1"/>
  <c r="L11" i="1"/>
  <c r="K11" i="1"/>
  <c r="J11" i="1"/>
  <c r="I11" i="1"/>
  <c r="H11" i="1"/>
  <c r="F11" i="1" s="1"/>
  <c r="G11" i="1"/>
  <c r="E11" i="1"/>
  <c r="D11" i="1"/>
  <c r="R10" i="1"/>
  <c r="Q10" i="1"/>
  <c r="Q8" i="1" s="1"/>
  <c r="P10" i="1"/>
  <c r="P8" i="1" s="1"/>
  <c r="P39" i="1" s="1"/>
  <c r="O10" i="1"/>
  <c r="N10" i="1"/>
  <c r="N8" i="1" s="1"/>
  <c r="M10" i="1"/>
  <c r="M8" i="1" s="1"/>
  <c r="M39" i="1" s="1"/>
  <c r="L10" i="1"/>
  <c r="K10" i="1"/>
  <c r="J10" i="1"/>
  <c r="I10" i="1"/>
  <c r="H10" i="1"/>
  <c r="G10" i="1"/>
  <c r="F10" i="1" s="1"/>
  <c r="E10" i="1"/>
  <c r="D10" i="1"/>
  <c r="R9" i="1"/>
  <c r="R8" i="1" s="1"/>
  <c r="Q9" i="1"/>
  <c r="P9" i="1"/>
  <c r="O9" i="1"/>
  <c r="O8" i="1" s="1"/>
  <c r="N9" i="1"/>
  <c r="M9" i="1"/>
  <c r="L9" i="1"/>
  <c r="L8" i="1" s="1"/>
  <c r="K9" i="1"/>
  <c r="K8" i="1" s="1"/>
  <c r="K39" i="1" s="1"/>
  <c r="J9" i="1"/>
  <c r="J8" i="1" s="1"/>
  <c r="J39" i="1" s="1"/>
  <c r="I9" i="1"/>
  <c r="I8" i="1" s="1"/>
  <c r="H9" i="1"/>
  <c r="H8" i="1" s="1"/>
  <c r="G9" i="1"/>
  <c r="G8" i="1" s="1"/>
  <c r="F9" i="1"/>
  <c r="E9" i="1"/>
  <c r="D9" i="1"/>
  <c r="D8" i="1"/>
  <c r="D39" i="1" s="1"/>
  <c r="F8" i="1" l="1"/>
  <c r="H39" i="1"/>
  <c r="N39" i="1"/>
  <c r="I39" i="1"/>
  <c r="F24" i="1"/>
  <c r="Q39" i="1"/>
  <c r="F32" i="1"/>
  <c r="L39" i="1"/>
  <c r="O39" i="1"/>
  <c r="R39" i="1"/>
  <c r="G24" i="1"/>
  <c r="G39" i="1" s="1"/>
  <c r="F36" i="1"/>
  <c r="F35" i="1" s="1"/>
  <c r="G32" i="1"/>
  <c r="F15" i="1"/>
  <c r="G35" i="1"/>
  <c r="F39" i="1" l="1"/>
</calcChain>
</file>

<file path=xl/sharedStrings.xml><?xml version="1.0" encoding="utf-8"?>
<sst xmlns="http://schemas.openxmlformats.org/spreadsheetml/2006/main" count="91" uniqueCount="91">
  <si>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</si>
  <si>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</si>
  <si>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</si>
  <si>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</si>
  <si>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</si>
  <si>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</si>
  <si>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</si>
  <si>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</si>
  <si>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</si>
  <si>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</si>
  <si>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</si>
  <si>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</si>
  <si>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</si>
  <si>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</si>
  <si>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</si>
  <si>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</si>
  <si>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</si>
  <si>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</si>
  <si>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</si>
  <si>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</si>
  <si>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</si>
  <si>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</si>
  <si>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</si>
  <si>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</si>
  <si>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</si>
  <si>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</si>
  <si>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</si>
  <si>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</si>
  <si>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</si>
  <si>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</si>
  <si>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</si>
  <si>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</si>
  <si>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</si>
  <si>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</si>
  <si>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</si>
  <si>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</si>
  <si>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</si>
  <si>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</si>
  <si>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</si>
  <si>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</si>
  <si>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</si>
  <si>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</si>
  <si>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</si>
  <si>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</si>
  <si>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</si>
  <si>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</si>
  <si>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</si>
  <si>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</si>
  <si>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</si>
  <si>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</si>
  <si>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</si>
  <si>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</si>
  <si>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</si>
  <si>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</si>
  <si>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</si>
  <si>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</si>
  <si>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</si>
  <si>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</si>
  <si>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</si>
  <si>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</si>
  <si>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</si>
  <si>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</si>
  <si>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</si>
  <si>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</si>
  <si>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</si>
  <si>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</si>
  <si>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</si>
  <si>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</si>
  <si>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</si>
  <si>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</si>
  <si>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</si>
  <si>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</si>
  <si>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2.6.2</t>
  </si>
  <si>
    <t>MOBILIARIO Y EQUIPO DE AUDIO, AUDIOVISUAL, RECREATIVO YEDUCACIONAL</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</si>
  <si>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</si>
  <si>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</si>
  <si>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</si>
  <si>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</si>
  <si>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</si>
  <si>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</si>
  <si>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</si>
  <si>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</si>
  <si>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</si>
  <si>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</si>
  <si>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Juan José Aybar Rodríguez                                                                                                                                                                                                                   
                                                      </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</si>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</sst>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72677132-49EC-4817-B69D-93187BD759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-456000</v>
          </cell>
          <cell r="E11">
            <v>21218750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100000</v>
          </cell>
          <cell r="E13">
            <v>19228000</v>
          </cell>
        </row>
        <row r="14">
          <cell r="A14" t="str">
            <v>2.1.1.2.09</v>
          </cell>
          <cell r="B14" t="str">
            <v>Personal de carácter eventual</v>
          </cell>
          <cell r="C14">
            <v>840000</v>
          </cell>
          <cell r="D14">
            <v>1920000</v>
          </cell>
          <cell r="E14">
            <v>2760000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-77042161.379999995</v>
          </cell>
          <cell r="E32">
            <v>14791240.620000001</v>
          </cell>
        </row>
        <row r="33">
          <cell r="A33" t="str">
            <v>2.2.1</v>
          </cell>
          <cell r="B33" t="str">
            <v>SERVICIOS BÁSICOS</v>
          </cell>
          <cell r="C33">
            <v>2274000</v>
          </cell>
          <cell r="D33">
            <v>-44000</v>
          </cell>
          <cell r="E33">
            <v>2230000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-44000</v>
          </cell>
          <cell r="E36">
            <v>10000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-1274000</v>
          </cell>
          <cell r="E46">
            <v>1196000</v>
          </cell>
        </row>
        <row r="47">
          <cell r="A47" t="str">
            <v>2.2.5.8.01</v>
          </cell>
          <cell r="B47" t="str">
            <v>Otros alquileres</v>
          </cell>
          <cell r="C47">
            <v>600000</v>
          </cell>
          <cell r="E47">
            <v>600000</v>
          </cell>
        </row>
        <row r="48">
          <cell r="A48" t="str">
            <v>2.2.5.9.01</v>
          </cell>
          <cell r="B48" t="str">
            <v>Licencias Informáticas</v>
          </cell>
          <cell r="C48">
            <v>1870000</v>
          </cell>
          <cell r="D48">
            <v>-1274000</v>
          </cell>
          <cell r="E48">
            <v>596000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-917150</v>
          </cell>
          <cell r="E53">
            <v>382850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D56">
            <v>-187150</v>
          </cell>
          <cell r="E56">
            <v>62850</v>
          </cell>
        </row>
        <row r="57">
          <cell r="A57" t="str">
            <v>2.2.7.2.06</v>
          </cell>
          <cell r="B57" t="str">
            <v>Mantenimiento  y  reparación  de  equipos  de  transporte,   tracción  y elevación</v>
          </cell>
          <cell r="C57">
            <v>200000</v>
          </cell>
          <cell r="E57">
            <v>200000</v>
          </cell>
        </row>
        <row r="58">
          <cell r="A58" t="str">
            <v>2.2.7.2.07</v>
          </cell>
          <cell r="B58" t="str">
            <v>Mantenimiento y reparación de equipos industriales y producción</v>
          </cell>
          <cell r="C58">
            <v>0</v>
          </cell>
          <cell r="D58">
            <v>20000</v>
          </cell>
          <cell r="E58">
            <v>20000</v>
          </cell>
        </row>
        <row r="59">
          <cell r="A59" t="str">
            <v>2.2.8</v>
          </cell>
          <cell r="B59" t="str">
            <v>SERVICIOS NO INCLUIDOS EN CONCEPTOS ANTERIORES</v>
          </cell>
          <cell r="C59">
            <v>2195000</v>
          </cell>
          <cell r="D59">
            <v>675000</v>
          </cell>
          <cell r="E59">
            <v>2870000</v>
          </cell>
        </row>
        <row r="60">
          <cell r="A60" t="str">
            <v>2.2.8.2.01</v>
          </cell>
          <cell r="B60" t="str">
            <v>Comisiones y gastos</v>
          </cell>
          <cell r="C60">
            <v>25000</v>
          </cell>
          <cell r="D60">
            <v>25000</v>
          </cell>
          <cell r="E60">
            <v>50000</v>
          </cell>
        </row>
        <row r="61">
          <cell r="A61" t="str">
            <v>2.2.8.5.03</v>
          </cell>
          <cell r="B61" t="str">
            <v>Limpieza e higiene</v>
          </cell>
          <cell r="C61">
            <v>150000</v>
          </cell>
          <cell r="D61">
            <v>-86000</v>
          </cell>
          <cell r="E61">
            <v>64000</v>
          </cell>
        </row>
        <row r="62">
          <cell r="A62" t="str">
            <v>2.2.8.6.01</v>
          </cell>
          <cell r="B62" t="str">
            <v>Eventos generales</v>
          </cell>
          <cell r="C62">
            <v>1100000</v>
          </cell>
          <cell r="D62">
            <v>-350000</v>
          </cell>
          <cell r="E62">
            <v>750000</v>
          </cell>
        </row>
        <row r="63">
          <cell r="A63" t="str">
            <v>2.2.8.7.02</v>
          </cell>
          <cell r="B63" t="str">
            <v>Servicios jurídicos</v>
          </cell>
          <cell r="C63">
            <v>120000</v>
          </cell>
          <cell r="D63">
            <v>56000</v>
          </cell>
          <cell r="E63">
            <v>176000</v>
          </cell>
        </row>
        <row r="64">
          <cell r="A64" t="str">
            <v>2.2.8.7.04</v>
          </cell>
          <cell r="B64" t="str">
            <v>Servicios de capacitación</v>
          </cell>
          <cell r="C64">
            <v>800000</v>
          </cell>
          <cell r="D64">
            <v>1030000</v>
          </cell>
          <cell r="E64">
            <v>1830000</v>
          </cell>
        </row>
        <row r="65">
          <cell r="A65" t="str">
            <v>2.2.9</v>
          </cell>
          <cell r="B65" t="str">
            <v>OTRAS CONTRATACIONES DE SERVICIOS</v>
          </cell>
          <cell r="C65">
            <v>3700000</v>
          </cell>
          <cell r="D65">
            <v>0</v>
          </cell>
          <cell r="E65">
            <v>3700000</v>
          </cell>
        </row>
        <row r="66">
          <cell r="A66" t="str">
            <v>2.2.9.2.01</v>
          </cell>
          <cell r="B66" t="str">
            <v>Servicios de alimentación</v>
          </cell>
          <cell r="C66">
            <v>3350000</v>
          </cell>
          <cell r="E66">
            <v>3350000</v>
          </cell>
        </row>
        <row r="67">
          <cell r="A67" t="str">
            <v>2.2.9.2.03</v>
          </cell>
          <cell r="B67" t="str">
            <v>Servicios de catering</v>
          </cell>
          <cell r="C67">
            <v>350000</v>
          </cell>
          <cell r="E67">
            <v>350000</v>
          </cell>
        </row>
        <row r="68">
          <cell r="A68">
            <v>2.2999999999999998</v>
          </cell>
          <cell r="B68" t="str">
            <v>MATERIALES Y SUMINISTROS</v>
          </cell>
          <cell r="C68">
            <v>7426200</v>
          </cell>
          <cell r="D68">
            <v>-772656</v>
          </cell>
          <cell r="E68">
            <v>6653544</v>
          </cell>
        </row>
        <row r="69">
          <cell r="A69" t="str">
            <v>2.3.1</v>
          </cell>
          <cell r="B69" t="str">
            <v>ALIMENTOS Y PRODUCTOS AGROFORESTALES</v>
          </cell>
          <cell r="C69">
            <v>45000</v>
          </cell>
          <cell r="D69">
            <v>54000</v>
          </cell>
          <cell r="E69">
            <v>99000</v>
          </cell>
        </row>
        <row r="70">
          <cell r="A70" t="str">
            <v>2.3.1.1.01</v>
          </cell>
          <cell r="B70" t="str">
            <v>Alimentos y bebidas para personas</v>
          </cell>
          <cell r="C70">
            <v>45000</v>
          </cell>
          <cell r="D70">
            <v>54000</v>
          </cell>
          <cell r="E70">
            <v>99000</v>
          </cell>
        </row>
        <row r="71">
          <cell r="A71" t="str">
            <v>2.3.2</v>
          </cell>
          <cell r="B71" t="str">
            <v>TEXTILES Y VESTUARIOS</v>
          </cell>
          <cell r="C71">
            <v>550000</v>
          </cell>
          <cell r="D71">
            <v>-288400</v>
          </cell>
          <cell r="E71">
            <v>261600</v>
          </cell>
        </row>
        <row r="72">
          <cell r="A72" t="str">
            <v>2.3.2.2.01</v>
          </cell>
          <cell r="B72" t="str">
            <v>Acabados textiles</v>
          </cell>
          <cell r="C72">
            <v>0</v>
          </cell>
          <cell r="D72">
            <v>11600</v>
          </cell>
          <cell r="E72">
            <v>11600</v>
          </cell>
        </row>
        <row r="73">
          <cell r="A73" t="str">
            <v>2.3.2.3.01</v>
          </cell>
          <cell r="B73" t="str">
            <v>Prendas y accesorios de vestir</v>
          </cell>
          <cell r="C73">
            <v>550000</v>
          </cell>
          <cell r="D73">
            <v>-300000</v>
          </cell>
          <cell r="E73">
            <v>250000</v>
          </cell>
        </row>
        <row r="74">
          <cell r="A74" t="str">
            <v>2.3.3</v>
          </cell>
          <cell r="B74" t="str">
            <v>PAPEL, CARTÓN E IMPRESOS</v>
          </cell>
          <cell r="C74">
            <v>234000</v>
          </cell>
          <cell r="D74">
            <v>-70000</v>
          </cell>
          <cell r="E74">
            <v>164000</v>
          </cell>
        </row>
        <row r="75">
          <cell r="A75" t="str">
            <v>2.3.3.1.01</v>
          </cell>
          <cell r="B75" t="str">
            <v>Papel de escritorio</v>
          </cell>
          <cell r="C75">
            <v>120000</v>
          </cell>
          <cell r="D75">
            <v>-70000</v>
          </cell>
          <cell r="E75">
            <v>50000</v>
          </cell>
        </row>
        <row r="76">
          <cell r="A76" t="str">
            <v>2.3.3.2.01</v>
          </cell>
          <cell r="B76" t="str">
            <v>Papel y cartón</v>
          </cell>
          <cell r="C76">
            <v>84000</v>
          </cell>
          <cell r="E76">
            <v>84000</v>
          </cell>
        </row>
        <row r="77">
          <cell r="A77" t="str">
            <v>2.3.3.3.01</v>
          </cell>
          <cell r="B77" t="str">
            <v>Productos de artes gráficas</v>
          </cell>
          <cell r="C77">
            <v>30000</v>
          </cell>
          <cell r="E77">
            <v>30000</v>
          </cell>
        </row>
        <row r="78">
          <cell r="A78" t="str">
            <v>2.3.5</v>
          </cell>
          <cell r="B78" t="str">
            <v>CUERO, CAUCHO Y PLÁSTICO</v>
          </cell>
          <cell r="C78">
            <v>124800</v>
          </cell>
          <cell r="D78">
            <v>-110000</v>
          </cell>
          <cell r="E78">
            <v>14800</v>
          </cell>
        </row>
        <row r="79">
          <cell r="A79" t="str">
            <v>2.3.5.3.01</v>
          </cell>
          <cell r="B79" t="str">
            <v>Llantas y neumáticos</v>
          </cell>
          <cell r="C79">
            <v>120000</v>
          </cell>
          <cell r="D79">
            <v>-110000</v>
          </cell>
          <cell r="E79">
            <v>10000</v>
          </cell>
        </row>
        <row r="80">
          <cell r="A80" t="str">
            <v>2.3.5.5.01</v>
          </cell>
          <cell r="B80" t="str">
            <v>Plástico</v>
          </cell>
          <cell r="C80">
            <v>4800</v>
          </cell>
          <cell r="E80">
            <v>4800</v>
          </cell>
        </row>
        <row r="81">
          <cell r="A81" t="str">
            <v>2.3.6</v>
          </cell>
          <cell r="B81" t="str">
            <v>PRODUCTOS DE MINERALES, METÁLICOS Y NO METÁLICOS</v>
          </cell>
          <cell r="C81">
            <v>4800</v>
          </cell>
          <cell r="D81">
            <v>0</v>
          </cell>
          <cell r="E81">
            <v>4800</v>
          </cell>
        </row>
        <row r="82">
          <cell r="A82" t="str">
            <v>2.3.6.3.04</v>
          </cell>
          <cell r="B82" t="str">
            <v>Herramientas menores</v>
          </cell>
          <cell r="C82">
            <v>4800</v>
          </cell>
          <cell r="E82">
            <v>4800</v>
          </cell>
        </row>
        <row r="83">
          <cell r="A83" t="str">
            <v>2.3.7</v>
          </cell>
          <cell r="B83" t="str">
            <v>COMBUSTIBLES, LUBRICANTES, PRODUCTOS QUÍMICOS Y  CONEXOS</v>
          </cell>
          <cell r="C83">
            <v>4803600</v>
          </cell>
          <cell r="D83">
            <v>226068.03999999998</v>
          </cell>
          <cell r="E83">
            <v>5029668.04</v>
          </cell>
        </row>
        <row r="84">
          <cell r="A84" t="str">
            <v>2.3.7.1.01</v>
          </cell>
          <cell r="B84" t="str">
            <v>Gasolina</v>
          </cell>
          <cell r="C84">
            <v>4500000</v>
          </cell>
          <cell r="D84">
            <v>336500</v>
          </cell>
          <cell r="E84">
            <v>4836500</v>
          </cell>
        </row>
        <row r="85">
          <cell r="A85" t="str">
            <v>2.3.7.1.06</v>
          </cell>
          <cell r="B85" t="str">
            <v>Lubricantes</v>
          </cell>
          <cell r="C85">
            <v>0</v>
          </cell>
          <cell r="D85">
            <v>93000</v>
          </cell>
          <cell r="E85">
            <v>93000</v>
          </cell>
        </row>
        <row r="86">
          <cell r="A86" t="str">
            <v>2.3.7.2.03</v>
          </cell>
          <cell r="B86" t="str">
            <v>Productos químicos de uso personal y de laboratorios</v>
          </cell>
          <cell r="C86">
            <v>150000</v>
          </cell>
          <cell r="D86">
            <v>-116397.58</v>
          </cell>
          <cell r="E86">
            <v>33602.42</v>
          </cell>
        </row>
        <row r="87">
          <cell r="A87" t="str">
            <v>2.3.7.2.05</v>
          </cell>
          <cell r="B87" t="str">
            <v>Insecticidas, fumigantes y otros</v>
          </cell>
          <cell r="C87">
            <v>120000</v>
          </cell>
          <cell r="D87">
            <v>-117850</v>
          </cell>
          <cell r="E87">
            <v>2150</v>
          </cell>
        </row>
        <row r="88">
          <cell r="A88" t="str">
            <v>2.3.7.2.06</v>
          </cell>
          <cell r="B88" t="str">
            <v>Pinturas, lacas, barnices, diluyentes y absorbentes para  pinturas</v>
          </cell>
          <cell r="C88">
            <v>30000</v>
          </cell>
          <cell r="D88">
            <v>30815.62</v>
          </cell>
          <cell r="E88">
            <v>60815.619999999995</v>
          </cell>
        </row>
        <row r="89">
          <cell r="A89" t="str">
            <v>2.3.7.2.99</v>
          </cell>
          <cell r="B89" t="str">
            <v>Otros productos químicos y conexos</v>
          </cell>
          <cell r="C89">
            <v>3600</v>
          </cell>
          <cell r="E89">
            <v>3600</v>
          </cell>
        </row>
        <row r="90">
          <cell r="A90" t="str">
            <v>2.3.9</v>
          </cell>
          <cell r="B90" t="str">
            <v>PRODUCTOS Y ÚTILES VARIOS</v>
          </cell>
          <cell r="C90">
            <v>1664000</v>
          </cell>
          <cell r="D90">
            <v>-584324.04</v>
          </cell>
          <cell r="E90">
            <v>1079675.96</v>
          </cell>
        </row>
        <row r="91">
          <cell r="A91" t="str">
            <v>2.3.9.1.01</v>
          </cell>
          <cell r="B91" t="str">
            <v>Útiles y materiales de limpieza e higiene</v>
          </cell>
          <cell r="C91">
            <v>360000</v>
          </cell>
          <cell r="D91">
            <v>-333439.21000000002</v>
          </cell>
          <cell r="E91">
            <v>26560.789999999979</v>
          </cell>
        </row>
        <row r="92">
          <cell r="A92" t="str">
            <v>2.3.9.5.01</v>
          </cell>
          <cell r="B92" t="str">
            <v>Útiles de cocina y comedor</v>
          </cell>
          <cell r="C92">
            <v>200000</v>
          </cell>
          <cell r="D92">
            <v>-121503.39</v>
          </cell>
          <cell r="E92">
            <v>78496.61</v>
          </cell>
        </row>
        <row r="93">
          <cell r="A93" t="str">
            <v>2.3.9.6.01</v>
          </cell>
          <cell r="B93" t="str">
            <v>Productos eléctricos y afines</v>
          </cell>
          <cell r="C93">
            <v>100000</v>
          </cell>
          <cell r="E93">
            <v>100000</v>
          </cell>
        </row>
        <row r="94">
          <cell r="A94" t="str">
            <v>2.3.9.2.01</v>
          </cell>
          <cell r="B94" t="str">
            <v>Útiles y materiales  de escritorio, oficina e informática</v>
          </cell>
          <cell r="C94">
            <v>240000</v>
          </cell>
          <cell r="D94">
            <v>7522.55</v>
          </cell>
          <cell r="E94">
            <v>247522.55</v>
          </cell>
        </row>
        <row r="95">
          <cell r="A95" t="str">
            <v>2.3.9.8.01</v>
          </cell>
          <cell r="B95" t="str">
            <v>Repuestos</v>
          </cell>
          <cell r="C95">
            <v>540000</v>
          </cell>
          <cell r="D95">
            <v>50106</v>
          </cell>
          <cell r="E95">
            <v>590106</v>
          </cell>
        </row>
        <row r="96">
          <cell r="A96" t="str">
            <v>2.3.9.8.02</v>
          </cell>
          <cell r="B96" t="str">
            <v>Accesorios</v>
          </cell>
          <cell r="C96">
            <v>24000</v>
          </cell>
          <cell r="E96">
            <v>24000</v>
          </cell>
        </row>
        <row r="97">
          <cell r="A97" t="str">
            <v>2.3.9.9.01</v>
          </cell>
          <cell r="B97" t="str">
            <v>Productos y Útiles Varios  n.i.p</v>
          </cell>
          <cell r="C97">
            <v>200000</v>
          </cell>
          <cell r="D97">
            <v>-200000</v>
          </cell>
          <cell r="E97">
            <v>0</v>
          </cell>
        </row>
        <row r="98">
          <cell r="A98" t="str">
            <v>2.3.9.9.05</v>
          </cell>
          <cell r="B98" t="str">
            <v>Productos y útiles diversos</v>
          </cell>
          <cell r="C98">
            <v>0</v>
          </cell>
          <cell r="D98">
            <v>12990.01</v>
          </cell>
          <cell r="E98">
            <v>12990.01</v>
          </cell>
        </row>
        <row r="99">
          <cell r="A99">
            <v>2.4</v>
          </cell>
          <cell r="B99" t="str">
            <v>TRANSFERENCIAS CORRIENTES</v>
          </cell>
          <cell r="C99">
            <v>0</v>
          </cell>
          <cell r="D99">
            <v>78670028.780000001</v>
          </cell>
          <cell r="E99">
            <v>78670028.780000001</v>
          </cell>
        </row>
        <row r="100">
          <cell r="A100" t="str">
            <v>2.4.1</v>
          </cell>
          <cell r="B100" t="str">
            <v>TRANSFERENCIAS CORRIENTES AL SECTOR PRIVADO</v>
          </cell>
          <cell r="C100">
            <v>0</v>
          </cell>
          <cell r="D100">
            <v>78425028.780000001</v>
          </cell>
          <cell r="E100">
            <v>78425028.780000001</v>
          </cell>
        </row>
        <row r="101">
          <cell r="A101" t="str">
            <v>2.4.1.2.06</v>
          </cell>
          <cell r="B101" t="str">
            <v>Ayudas y donaciones a productores</v>
          </cell>
          <cell r="C101">
            <v>0</v>
          </cell>
          <cell r="D101">
            <v>78425028.780000001</v>
          </cell>
          <cell r="E101">
            <v>78425028.780000001</v>
          </cell>
        </row>
        <row r="102">
          <cell r="A102" t="str">
            <v>2.4.7</v>
          </cell>
          <cell r="B102" t="str">
            <v>TRANSFERENCIAS CORRIENTES AL SECTOR EXTERNO</v>
          </cell>
          <cell r="C102">
            <v>0</v>
          </cell>
          <cell r="D102">
            <v>245000</v>
          </cell>
          <cell r="E102">
            <v>245000</v>
          </cell>
        </row>
        <row r="103">
          <cell r="A103" t="str">
            <v>2.4.7.2.01</v>
          </cell>
          <cell r="B103" t="str">
            <v>Transferencias corrientes a Organismos Internacionales</v>
          </cell>
          <cell r="C103">
            <v>0</v>
          </cell>
          <cell r="D103">
            <v>245000</v>
          </cell>
          <cell r="E103">
            <v>245000</v>
          </cell>
        </row>
        <row r="104">
          <cell r="A104">
            <v>2.6</v>
          </cell>
          <cell r="B104" t="str">
            <v>BIENES MUEBLES, INMUEBLES E INTANGIBLES</v>
          </cell>
          <cell r="C104">
            <v>685000</v>
          </cell>
          <cell r="D104">
            <v>1637830</v>
          </cell>
          <cell r="E104">
            <v>2322830</v>
          </cell>
        </row>
        <row r="105">
          <cell r="A105" t="str">
            <v>2.6.1</v>
          </cell>
          <cell r="B105" t="str">
            <v>MOBILIARIO Y EQUIPO</v>
          </cell>
          <cell r="C105">
            <v>585000</v>
          </cell>
          <cell r="D105">
            <v>765750</v>
          </cell>
          <cell r="E105">
            <v>1350750</v>
          </cell>
        </row>
        <row r="106">
          <cell r="A106" t="str">
            <v>2.6.1.1.01</v>
          </cell>
          <cell r="B106" t="str">
            <v>Muebles, equipos de oficina y estantería</v>
          </cell>
          <cell r="C106">
            <v>250000</v>
          </cell>
          <cell r="D106">
            <v>100000</v>
          </cell>
          <cell r="E106">
            <v>350000</v>
          </cell>
        </row>
        <row r="107">
          <cell r="A107" t="str">
            <v>2.6.1.3.01</v>
          </cell>
          <cell r="B107" t="str">
            <v>Equipos de tecnología de la información y comunicación</v>
          </cell>
          <cell r="C107">
            <v>275000</v>
          </cell>
          <cell r="D107">
            <v>665750</v>
          </cell>
          <cell r="E107">
            <v>940750</v>
          </cell>
        </row>
        <row r="108">
          <cell r="A108" t="str">
            <v>2.6.1.4.01</v>
          </cell>
          <cell r="B108" t="str">
            <v>Electrodomésticos</v>
          </cell>
          <cell r="C108">
            <v>60000</v>
          </cell>
          <cell r="E108">
            <v>60000</v>
          </cell>
        </row>
        <row r="109">
          <cell r="A109" t="str">
            <v>2.6.2</v>
          </cell>
          <cell r="B109" t="str">
            <v>MOBILIARIO Y EQUIPO DE AUDIO, AUDIOVISUAL, RECREATIVO YEDUCACIONAL</v>
          </cell>
          <cell r="C109">
            <v>0</v>
          </cell>
          <cell r="D109">
            <v>48000</v>
          </cell>
          <cell r="E109">
            <v>48000</v>
          </cell>
        </row>
        <row r="110">
          <cell r="A110" t="str">
            <v>2.6.2.1.01</v>
          </cell>
          <cell r="B110" t="str">
            <v>Equipos y Aparatos Audiovisuales</v>
          </cell>
          <cell r="C110">
            <v>0</v>
          </cell>
          <cell r="D110">
            <v>48000</v>
          </cell>
          <cell r="E110">
            <v>48000</v>
          </cell>
        </row>
        <row r="111">
          <cell r="A111" t="str">
            <v>2.6.5</v>
          </cell>
          <cell r="B111" t="str">
            <v>MAQUINARIA, OTROS EQUIPOS Y HERRAMIENTAS</v>
          </cell>
          <cell r="C111">
            <v>100000</v>
          </cell>
          <cell r="D111">
            <v>824080</v>
          </cell>
          <cell r="E111">
            <v>924080</v>
          </cell>
        </row>
        <row r="112">
          <cell r="A112" t="str">
            <v>2.6.5.4.02</v>
          </cell>
          <cell r="B112" t="str">
            <v>Equipos de climatización</v>
          </cell>
          <cell r="C112">
            <v>0</v>
          </cell>
          <cell r="D112">
            <v>774080</v>
          </cell>
          <cell r="E112">
            <v>774080</v>
          </cell>
        </row>
        <row r="113">
          <cell r="A113" t="str">
            <v>2.6.5.5.01</v>
          </cell>
          <cell r="B113" t="str">
            <v>Equipo de comunicación, telecomunicaciones y señalización</v>
          </cell>
          <cell r="C113">
            <v>0</v>
          </cell>
          <cell r="D113">
            <v>42000</v>
          </cell>
          <cell r="E113">
            <v>42000</v>
          </cell>
        </row>
        <row r="114">
          <cell r="A114" t="str">
            <v>2.6.5.6.01</v>
          </cell>
          <cell r="B114" t="str">
            <v>Equipo de generación eléctrica y a fines</v>
          </cell>
          <cell r="C114">
            <v>0</v>
          </cell>
          <cell r="D114">
            <v>98000</v>
          </cell>
          <cell r="E114">
            <v>98000</v>
          </cell>
        </row>
        <row r="115">
          <cell r="A115" t="str">
            <v>2.6.5.7.01</v>
          </cell>
          <cell r="B115" t="str">
            <v>Máquinas-herramientas</v>
          </cell>
          <cell r="C115">
            <v>100000</v>
          </cell>
          <cell r="D115">
            <v>-90000</v>
          </cell>
          <cell r="E115">
            <v>10000</v>
          </cell>
        </row>
        <row r="116">
          <cell r="A116" t="str">
            <v>TOTALES</v>
          </cell>
          <cell r="C116">
            <v>162500000</v>
          </cell>
          <cell r="D116">
            <v>4224565.400000006</v>
          </cell>
          <cell r="E116">
            <v>166724565.40000001</v>
          </cell>
        </row>
        <row r="118">
          <cell r="A118" t="str">
            <v>FUENTE: (SIGEF)</v>
          </cell>
        </row>
        <row r="119">
          <cell r="A119" t="str">
            <v>Presupuesto aprobado: Se refiere al presupuesto aprobado en la Ley de Presupuesto General del Estado.</v>
          </cell>
        </row>
        <row r="120">
          <cell r="A120" t="str">
            <v xml:space="preserve">Presupuesto modificado:  Se refiere al presupuesto aprobado en caso de que el Congreso Nacional apruebe un presupuesto complementario.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INICIAL</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10800172.020000001</v>
          </cell>
          <cell r="G9">
            <v>53486749.979999997</v>
          </cell>
          <cell r="H9">
            <v>3973739.61</v>
          </cell>
          <cell r="I9">
            <v>3971256.43</v>
          </cell>
          <cell r="J9">
            <v>3952934.61</v>
          </cell>
          <cell r="K9">
            <v>3992133.21</v>
          </cell>
          <cell r="L9">
            <v>6396628.8100000005</v>
          </cell>
          <cell r="M9">
            <v>3966780.17</v>
          </cell>
          <cell r="N9">
            <v>3956393.31</v>
          </cell>
          <cell r="O9">
            <v>4008135.3200000003</v>
          </cell>
          <cell r="P9">
            <v>4024019.0200000005</v>
          </cell>
          <cell r="Q9">
            <v>7639244.8399999999</v>
          </cell>
          <cell r="R9">
            <v>7605484.6500000004</v>
          </cell>
          <cell r="S9">
            <v>0</v>
          </cell>
        </row>
        <row r="10">
          <cell r="A10" t="str">
            <v>2.1.1</v>
          </cell>
          <cell r="B10" t="str">
            <v>REMUNERACIONES</v>
          </cell>
          <cell r="C10">
            <v>50848167</v>
          </cell>
          <cell r="D10">
            <v>-1160667</v>
          </cell>
          <cell r="E10">
            <v>49687500</v>
          </cell>
          <cell r="F10">
            <v>7810388.2699999996</v>
          </cell>
          <cell r="G10">
            <v>41877111.729999997</v>
          </cell>
          <cell r="H10">
            <v>3469227.04</v>
          </cell>
          <cell r="I10">
            <v>3450400</v>
          </cell>
          <cell r="J10">
            <v>3434500</v>
          </cell>
          <cell r="K10">
            <v>3468500</v>
          </cell>
          <cell r="L10">
            <v>3432500</v>
          </cell>
          <cell r="M10">
            <v>3448651.36</v>
          </cell>
          <cell r="N10">
            <v>3437500</v>
          </cell>
          <cell r="O10">
            <v>3482500</v>
          </cell>
          <cell r="P10">
            <v>3492500</v>
          </cell>
          <cell r="Q10">
            <v>3702500</v>
          </cell>
          <cell r="R10">
            <v>7058333.3300000001</v>
          </cell>
          <cell r="S10">
            <v>0</v>
          </cell>
        </row>
        <row r="11">
          <cell r="A11" t="str">
            <v>2.1.1.1.01</v>
          </cell>
          <cell r="B11" t="str">
            <v>Sueldos a empleados fijos</v>
          </cell>
          <cell r="C11">
            <v>21674750</v>
          </cell>
          <cell r="D11">
            <v>-456000</v>
          </cell>
          <cell r="E11">
            <v>21218750</v>
          </cell>
          <cell r="F11">
            <v>2156562.5</v>
          </cell>
          <cell r="G11">
            <v>19062187.5</v>
          </cell>
          <cell r="H11">
            <v>1674062.5</v>
          </cell>
          <cell r="I11">
            <v>1674062.5</v>
          </cell>
          <cell r="J11">
            <v>1676562.5</v>
          </cell>
          <cell r="K11">
            <v>1746562.5</v>
          </cell>
          <cell r="L11">
            <v>1746562.5</v>
          </cell>
          <cell r="M11">
            <v>1746562.5</v>
          </cell>
          <cell r="N11">
            <v>1751562.5</v>
          </cell>
          <cell r="O11">
            <v>1751562.5</v>
          </cell>
          <cell r="P11">
            <v>1761562.5</v>
          </cell>
          <cell r="Q11">
            <v>1761562.5</v>
          </cell>
          <cell r="R11">
            <v>1771562.5</v>
          </cell>
        </row>
        <row r="12">
          <cell r="A12" t="str">
            <v>2.1.1.2.05</v>
          </cell>
          <cell r="B12" t="str">
            <v>Periodo probatorio de ingreso a carrera</v>
          </cell>
          <cell r="C12">
            <v>3600000</v>
          </cell>
          <cell r="D12">
            <v>-2400000</v>
          </cell>
          <cell r="E12">
            <v>1200000</v>
          </cell>
          <cell r="F12">
            <v>1080000</v>
          </cell>
          <cell r="G12">
            <v>120000</v>
          </cell>
          <cell r="H12">
            <v>0</v>
          </cell>
          <cell r="I12">
            <v>0</v>
          </cell>
          <cell r="J12">
            <v>0</v>
          </cell>
          <cell r="K12">
            <v>0</v>
          </cell>
          <cell r="L12">
            <v>0</v>
          </cell>
          <cell r="Q12">
            <v>60000</v>
          </cell>
          <cell r="R12">
            <v>60000</v>
          </cell>
        </row>
        <row r="13">
          <cell r="A13" t="str">
            <v>2.1.1.2.08</v>
          </cell>
          <cell r="B13" t="str">
            <v>Empleados temporales</v>
          </cell>
          <cell r="C13">
            <v>19128000</v>
          </cell>
          <cell r="D13">
            <v>100000</v>
          </cell>
          <cell r="E13">
            <v>19228000</v>
          </cell>
          <cell r="F13">
            <v>1434000</v>
          </cell>
          <cell r="G13">
            <v>17794000</v>
          </cell>
          <cell r="H13">
            <v>1594000</v>
          </cell>
          <cell r="I13">
            <v>1594000</v>
          </cell>
          <cell r="J13">
            <v>1614000</v>
          </cell>
          <cell r="K13">
            <v>1614000</v>
          </cell>
          <cell r="L13">
            <v>1614000</v>
          </cell>
          <cell r="M13">
            <v>1614000</v>
          </cell>
          <cell r="N13">
            <v>1614000</v>
          </cell>
          <cell r="O13">
            <v>1634000</v>
          </cell>
          <cell r="P13">
            <v>1634000</v>
          </cell>
          <cell r="Q13">
            <v>1634000</v>
          </cell>
          <cell r="R13">
            <v>1634000</v>
          </cell>
        </row>
        <row r="14">
          <cell r="A14" t="str">
            <v>2.1.1.2.09</v>
          </cell>
          <cell r="B14" t="str">
            <v>Personal de carácter eventual</v>
          </cell>
          <cell r="C14">
            <v>840000</v>
          </cell>
          <cell r="D14">
            <v>1920000</v>
          </cell>
          <cell r="E14">
            <v>2760000</v>
          </cell>
          <cell r="F14">
            <v>2311600</v>
          </cell>
          <cell r="G14">
            <v>448400</v>
          </cell>
          <cell r="H14">
            <v>0</v>
          </cell>
          <cell r="I14">
            <v>110400</v>
          </cell>
          <cell r="J14">
            <v>72000</v>
          </cell>
          <cell r="K14">
            <v>36000</v>
          </cell>
          <cell r="L14">
            <v>0</v>
          </cell>
          <cell r="M14">
            <v>0</v>
          </cell>
          <cell r="Q14">
            <v>150000</v>
          </cell>
          <cell r="R14">
            <v>80000</v>
          </cell>
        </row>
        <row r="15">
          <cell r="A15" t="str">
            <v>2.1.1.2.11</v>
          </cell>
          <cell r="B15" t="str">
            <v>Interinato</v>
          </cell>
          <cell r="C15">
            <v>863250</v>
          </cell>
          <cell r="D15">
            <v>0</v>
          </cell>
          <cell r="E15">
            <v>863250</v>
          </cell>
          <cell r="F15">
            <v>-8062.5</v>
          </cell>
          <cell r="G15">
            <v>871312.5</v>
          </cell>
          <cell r="H15">
            <v>71937.5</v>
          </cell>
          <cell r="I15">
            <v>71937.5</v>
          </cell>
          <cell r="J15">
            <v>71937.5</v>
          </cell>
          <cell r="K15">
            <v>71937.5</v>
          </cell>
          <cell r="L15">
            <v>71937.5</v>
          </cell>
          <cell r="M15">
            <v>71937.5</v>
          </cell>
          <cell r="N15">
            <v>71937.5</v>
          </cell>
          <cell r="O15">
            <v>96937.5</v>
          </cell>
          <cell r="P15">
            <v>96937.5</v>
          </cell>
          <cell r="Q15">
            <v>96937.5</v>
          </cell>
          <cell r="R15">
            <v>76937.5</v>
          </cell>
        </row>
        <row r="16">
          <cell r="A16" t="str">
            <v>2.1.1.4.01</v>
          </cell>
          <cell r="B16" t="str">
            <v>Sueldo Anual No. 13</v>
          </cell>
          <cell r="C16">
            <v>3842167</v>
          </cell>
          <cell r="D16">
            <v>-324667</v>
          </cell>
          <cell r="E16">
            <v>3517500</v>
          </cell>
          <cell r="F16">
            <v>81666.669999999925</v>
          </cell>
          <cell r="G16">
            <v>3435833.33</v>
          </cell>
          <cell r="J16">
            <v>0</v>
          </cell>
          <cell r="R16">
            <v>3435833.33</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1210499.9900000002</v>
          </cell>
          <cell r="G19">
            <v>5823500.0099999998</v>
          </cell>
          <cell r="H19">
            <v>0</v>
          </cell>
          <cell r="I19">
            <v>0</v>
          </cell>
          <cell r="J19">
            <v>0</v>
          </cell>
          <cell r="K19">
            <v>0</v>
          </cell>
          <cell r="L19">
            <v>2446000</v>
          </cell>
          <cell r="M19">
            <v>0</v>
          </cell>
          <cell r="N19">
            <v>0</v>
          </cell>
          <cell r="O19">
            <v>0</v>
          </cell>
          <cell r="P19">
            <v>0</v>
          </cell>
          <cell r="Q19">
            <v>3377500.01</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29499.990000000224</v>
          </cell>
          <cell r="G22">
            <v>3377500.01</v>
          </cell>
          <cell r="Q22">
            <v>3377500.01</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400645.3</v>
          </cell>
          <cell r="G24">
            <v>4354.7</v>
          </cell>
          <cell r="H24">
            <v>0</v>
          </cell>
          <cell r="I24">
            <v>0</v>
          </cell>
          <cell r="J24">
            <v>0</v>
          </cell>
          <cell r="K24">
            <v>0</v>
          </cell>
          <cell r="L24">
            <v>0</v>
          </cell>
          <cell r="M24">
            <v>0</v>
          </cell>
          <cell r="N24">
            <v>0</v>
          </cell>
          <cell r="O24">
            <v>0</v>
          </cell>
          <cell r="P24">
            <v>4354.7</v>
          </cell>
          <cell r="Q24">
            <v>0</v>
          </cell>
          <cell r="R24">
            <v>0</v>
          </cell>
          <cell r="S24">
            <v>0</v>
          </cell>
        </row>
        <row r="25">
          <cell r="A25" t="str">
            <v>2.1.3.2.01</v>
          </cell>
          <cell r="B25" t="str">
            <v>Gastos de representación en el país</v>
          </cell>
          <cell r="C25">
            <v>405000</v>
          </cell>
          <cell r="D25">
            <v>0</v>
          </cell>
          <cell r="E25">
            <v>405000</v>
          </cell>
          <cell r="F25">
            <v>400645.3</v>
          </cell>
          <cell r="G25">
            <v>4354.7</v>
          </cell>
          <cell r="P25">
            <v>4354.7</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1162638.4600000004</v>
          </cell>
          <cell r="G28">
            <v>5781783.5399999991</v>
          </cell>
          <cell r="H28">
            <v>504512.56999999995</v>
          </cell>
          <cell r="I28">
            <v>520856.43</v>
          </cell>
          <cell r="J28">
            <v>518434.61</v>
          </cell>
          <cell r="K28">
            <v>523633.21</v>
          </cell>
          <cell r="L28">
            <v>518128.81000000006</v>
          </cell>
          <cell r="M28">
            <v>518128.81000000006</v>
          </cell>
          <cell r="N28">
            <v>518893.31000000006</v>
          </cell>
          <cell r="O28">
            <v>525635.32000000007</v>
          </cell>
          <cell r="P28">
            <v>527164.32000000007</v>
          </cell>
          <cell r="Q28">
            <v>559244.83000000007</v>
          </cell>
          <cell r="R28">
            <v>547151.31999999995</v>
          </cell>
          <cell r="S28">
            <v>0</v>
          </cell>
        </row>
        <row r="29">
          <cell r="A29" t="str">
            <v>2.1.5.1.01</v>
          </cell>
          <cell r="B29" t="str">
            <v>Contribuciones al seguro de salud</v>
          </cell>
          <cell r="C29">
            <v>3273526</v>
          </cell>
          <cell r="D29">
            <v>-59356</v>
          </cell>
          <cell r="E29">
            <v>3214170</v>
          </cell>
          <cell r="F29">
            <v>523999.27000000048</v>
          </cell>
          <cell r="G29">
            <v>2690170.7299999995</v>
          </cell>
          <cell r="H29">
            <v>234113.22</v>
          </cell>
          <cell r="I29">
            <v>242401.78</v>
          </cell>
          <cell r="J29">
            <v>241274.47</v>
          </cell>
          <cell r="K29">
            <v>243685.07</v>
          </cell>
          <cell r="L29">
            <v>241132.67</v>
          </cell>
          <cell r="M29">
            <v>241132.67</v>
          </cell>
          <cell r="N29">
            <v>241487.17</v>
          </cell>
          <cell r="O29">
            <v>244677.67</v>
          </cell>
          <cell r="P29">
            <v>245386.67</v>
          </cell>
          <cell r="Q29">
            <v>260275.67</v>
          </cell>
          <cell r="R29">
            <v>254603.66999999998</v>
          </cell>
        </row>
        <row r="30">
          <cell r="A30" t="str">
            <v>2.1.5.2.01</v>
          </cell>
          <cell r="B30" t="str">
            <v>Contribuciones al seguro de pensiones</v>
          </cell>
          <cell r="C30">
            <v>3546320</v>
          </cell>
          <cell r="D30">
            <v>-336676</v>
          </cell>
          <cell r="E30">
            <v>3209644</v>
          </cell>
          <cell r="F30">
            <v>490635.10000000009</v>
          </cell>
          <cell r="G30">
            <v>2719008.9</v>
          </cell>
          <cell r="H30">
            <v>237140</v>
          </cell>
          <cell r="I30">
            <v>244978.4</v>
          </cell>
          <cell r="J30">
            <v>243849.5</v>
          </cell>
          <cell r="K30">
            <v>246263.5</v>
          </cell>
          <cell r="L30">
            <v>243707.5</v>
          </cell>
          <cell r="M30">
            <v>243707.5</v>
          </cell>
          <cell r="N30">
            <v>244062.5</v>
          </cell>
          <cell r="O30">
            <v>247257.5</v>
          </cell>
          <cell r="P30">
            <v>247967.5</v>
          </cell>
          <cell r="Q30">
            <v>262877.5</v>
          </cell>
          <cell r="R30">
            <v>257197.5</v>
          </cell>
        </row>
        <row r="31">
          <cell r="A31" t="str">
            <v>2.1.5.3.01</v>
          </cell>
          <cell r="B31" t="str">
            <v>Contribuciones al seguro de riesgo laboral</v>
          </cell>
          <cell r="C31">
            <v>530219</v>
          </cell>
          <cell r="D31">
            <v>-9611</v>
          </cell>
          <cell r="E31">
            <v>520608</v>
          </cell>
          <cell r="F31">
            <v>148004.08999999985</v>
          </cell>
          <cell r="G31">
            <v>372603.91000000015</v>
          </cell>
          <cell r="H31">
            <v>33259.35</v>
          </cell>
          <cell r="I31">
            <v>33476.25</v>
          </cell>
          <cell r="J31">
            <v>33310.639999999999</v>
          </cell>
          <cell r="K31">
            <v>33684.639999999999</v>
          </cell>
          <cell r="L31">
            <v>33288.639999999999</v>
          </cell>
          <cell r="M31">
            <v>33288.639999999999</v>
          </cell>
          <cell r="N31">
            <v>33343.64</v>
          </cell>
          <cell r="O31">
            <v>33700.15</v>
          </cell>
          <cell r="P31">
            <v>33810.15</v>
          </cell>
          <cell r="Q31">
            <v>36091.660000000003</v>
          </cell>
          <cell r="R31">
            <v>35350.15</v>
          </cell>
        </row>
        <row r="32">
          <cell r="A32">
            <v>2.2000000000000002</v>
          </cell>
          <cell r="B32" t="str">
            <v>CONTRATACIÓN DE SERVICIOS</v>
          </cell>
          <cell r="C32">
            <v>91833402</v>
          </cell>
          <cell r="D32">
            <v>-77042161.379999995</v>
          </cell>
          <cell r="E32">
            <v>14791240.620000001</v>
          </cell>
          <cell r="F32">
            <v>7214583.1799999997</v>
          </cell>
          <cell r="G32">
            <v>7576657.4399999995</v>
          </cell>
          <cell r="H32">
            <v>407390.06</v>
          </cell>
          <cell r="I32">
            <v>727503.5199999999</v>
          </cell>
          <cell r="J32">
            <v>947446.34</v>
          </cell>
          <cell r="K32">
            <v>380225.30999999994</v>
          </cell>
          <cell r="L32">
            <v>1647575.08</v>
          </cell>
          <cell r="M32">
            <v>714041.73</v>
          </cell>
          <cell r="N32">
            <v>621124.86</v>
          </cell>
          <cell r="O32">
            <v>592363.46</v>
          </cell>
          <cell r="P32">
            <v>351117.08999999997</v>
          </cell>
          <cell r="Q32">
            <v>687923.07000000007</v>
          </cell>
          <cell r="R32">
            <v>499946.92</v>
          </cell>
          <cell r="S32">
            <v>0</v>
          </cell>
        </row>
        <row r="33">
          <cell r="A33" t="str">
            <v>2.2.1</v>
          </cell>
          <cell r="B33" t="str">
            <v>SERVICIOS BÁSICOS</v>
          </cell>
          <cell r="C33">
            <v>2274000</v>
          </cell>
          <cell r="D33">
            <v>-44000</v>
          </cell>
          <cell r="E33">
            <v>2230000</v>
          </cell>
          <cell r="F33">
            <v>558118.56999999983</v>
          </cell>
          <cell r="G33">
            <v>1671881.4300000002</v>
          </cell>
          <cell r="H33">
            <v>186033.55</v>
          </cell>
          <cell r="I33">
            <v>138419.34</v>
          </cell>
          <cell r="J33">
            <v>132381.07999999999</v>
          </cell>
          <cell r="K33">
            <v>132208.35999999999</v>
          </cell>
          <cell r="L33">
            <v>162130.23999999999</v>
          </cell>
          <cell r="M33">
            <v>136881.03</v>
          </cell>
          <cell r="N33">
            <v>177626.12</v>
          </cell>
          <cell r="O33">
            <v>131154.72</v>
          </cell>
          <cell r="P33">
            <v>160037.28</v>
          </cell>
          <cell r="Q33">
            <v>158149.27000000002</v>
          </cell>
          <cell r="R33">
            <v>156860.44</v>
          </cell>
          <cell r="S33">
            <v>0</v>
          </cell>
        </row>
        <row r="34">
          <cell r="A34" t="str">
            <v>2.2.1.3.01</v>
          </cell>
          <cell r="B34" t="str">
            <v>Teléfono local</v>
          </cell>
          <cell r="C34">
            <v>1500000</v>
          </cell>
          <cell r="D34">
            <v>0</v>
          </cell>
          <cell r="E34">
            <v>1500000</v>
          </cell>
          <cell r="F34">
            <v>433778.58999999985</v>
          </cell>
          <cell r="G34">
            <v>1066221.4100000001</v>
          </cell>
          <cell r="H34">
            <v>93767.66</v>
          </cell>
          <cell r="I34">
            <v>93537.52</v>
          </cell>
          <cell r="J34">
            <v>87684.12</v>
          </cell>
          <cell r="K34">
            <v>83278.929999999993</v>
          </cell>
          <cell r="L34">
            <v>109422.83</v>
          </cell>
          <cell r="M34">
            <v>83245.36</v>
          </cell>
          <cell r="N34">
            <v>123455.01</v>
          </cell>
          <cell r="O34">
            <v>77285</v>
          </cell>
          <cell r="P34">
            <v>105264.99</v>
          </cell>
          <cell r="Q34">
            <v>105264.99</v>
          </cell>
          <cell r="R34">
            <v>104015</v>
          </cell>
        </row>
        <row r="35">
          <cell r="A35" t="str">
            <v>2.2.1.5.01</v>
          </cell>
          <cell r="B35" t="str">
            <v>Servicio de internet y televisión por cable</v>
          </cell>
          <cell r="C35">
            <v>720000</v>
          </cell>
          <cell r="D35">
            <v>0</v>
          </cell>
          <cell r="E35">
            <v>720000</v>
          </cell>
          <cell r="F35">
            <v>117786.97999999998</v>
          </cell>
          <cell r="G35">
            <v>602213.02</v>
          </cell>
          <cell r="H35">
            <v>92265.89</v>
          </cell>
          <cell r="I35">
            <v>44881.82</v>
          </cell>
          <cell r="J35">
            <v>44696.959999999999</v>
          </cell>
          <cell r="K35">
            <v>48929.43</v>
          </cell>
          <cell r="L35">
            <v>50965.41</v>
          </cell>
          <cell r="M35">
            <v>53635.67</v>
          </cell>
          <cell r="N35">
            <v>54171.11</v>
          </cell>
          <cell r="O35">
            <v>53869.72</v>
          </cell>
          <cell r="P35">
            <v>53067.29</v>
          </cell>
          <cell r="Q35">
            <v>52884.28</v>
          </cell>
          <cell r="R35">
            <v>52845.440000000002</v>
          </cell>
        </row>
        <row r="36">
          <cell r="A36" t="str">
            <v>2.2.1.7.01</v>
          </cell>
          <cell r="B36" t="str">
            <v>Agua</v>
          </cell>
          <cell r="C36">
            <v>54000</v>
          </cell>
          <cell r="D36">
            <v>-44000</v>
          </cell>
          <cell r="E36">
            <v>10000</v>
          </cell>
          <cell r="F36">
            <v>6553</v>
          </cell>
          <cell r="G36">
            <v>3447</v>
          </cell>
          <cell r="L36">
            <v>1742</v>
          </cell>
          <cell r="P36">
            <v>1705</v>
          </cell>
        </row>
        <row r="37">
          <cell r="A37" t="str">
            <v>2.2.2</v>
          </cell>
          <cell r="B37" t="str">
            <v>PUBLICIDAD, IMPRESIÓN Y ENCUADERNACIÓN</v>
          </cell>
          <cell r="C37">
            <v>800000</v>
          </cell>
          <cell r="D37">
            <v>0</v>
          </cell>
          <cell r="E37">
            <v>800000</v>
          </cell>
          <cell r="F37">
            <v>618958.5</v>
          </cell>
          <cell r="G37">
            <v>181041.5</v>
          </cell>
          <cell r="H37">
            <v>0</v>
          </cell>
          <cell r="I37">
            <v>0</v>
          </cell>
          <cell r="J37">
            <v>145376</v>
          </cell>
          <cell r="K37">
            <v>0</v>
          </cell>
          <cell r="L37">
            <v>0</v>
          </cell>
          <cell r="M37">
            <v>0</v>
          </cell>
          <cell r="N37">
            <v>20738.5</v>
          </cell>
          <cell r="O37">
            <v>0</v>
          </cell>
          <cell r="P37">
            <v>0</v>
          </cell>
          <cell r="Q37">
            <v>0</v>
          </cell>
          <cell r="R37">
            <v>14927</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118958.5</v>
          </cell>
          <cell r="G39">
            <v>181041.5</v>
          </cell>
          <cell r="J39">
            <v>145376</v>
          </cell>
          <cell r="N39">
            <v>20738.5</v>
          </cell>
          <cell r="R39">
            <v>14927</v>
          </cell>
        </row>
        <row r="40">
          <cell r="A40" t="str">
            <v>2.2.3</v>
          </cell>
          <cell r="B40" t="str">
            <v>VIÁTICOS</v>
          </cell>
          <cell r="C40">
            <v>860000</v>
          </cell>
          <cell r="D40">
            <v>-200000</v>
          </cell>
          <cell r="E40">
            <v>660000</v>
          </cell>
          <cell r="F40">
            <v>419064.72</v>
          </cell>
          <cell r="G40">
            <v>240935.28</v>
          </cell>
          <cell r="H40">
            <v>0</v>
          </cell>
          <cell r="I40">
            <v>0</v>
          </cell>
          <cell r="J40">
            <v>0</v>
          </cell>
          <cell r="K40">
            <v>0</v>
          </cell>
          <cell r="L40">
            <v>130485.28</v>
          </cell>
          <cell r="M40">
            <v>0</v>
          </cell>
          <cell r="N40">
            <v>3750</v>
          </cell>
          <cell r="O40">
            <v>7500</v>
          </cell>
          <cell r="P40">
            <v>70700</v>
          </cell>
          <cell r="Q40">
            <v>0</v>
          </cell>
          <cell r="R40">
            <v>28500</v>
          </cell>
          <cell r="S40">
            <v>0</v>
          </cell>
        </row>
        <row r="41">
          <cell r="A41" t="str">
            <v>2.2.3.1.01</v>
          </cell>
          <cell r="B41" t="str">
            <v>Viáticos dentro del país</v>
          </cell>
          <cell r="C41">
            <v>360000</v>
          </cell>
          <cell r="D41">
            <v>0</v>
          </cell>
          <cell r="E41">
            <v>360000</v>
          </cell>
          <cell r="F41">
            <v>231450</v>
          </cell>
          <cell r="G41">
            <v>128550</v>
          </cell>
          <cell r="L41">
            <v>18100</v>
          </cell>
          <cell r="N41">
            <v>3750</v>
          </cell>
          <cell r="O41">
            <v>7500</v>
          </cell>
          <cell r="P41">
            <v>70700</v>
          </cell>
          <cell r="R41">
            <v>28500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371833.33999999997</v>
          </cell>
          <cell r="G43">
            <v>367867.28</v>
          </cell>
          <cell r="H43">
            <v>0</v>
          </cell>
          <cell r="I43">
            <v>162700.62</v>
          </cell>
          <cell r="J43">
            <v>0</v>
          </cell>
          <cell r="K43">
            <v>0</v>
          </cell>
          <cell r="L43">
            <v>204166.66</v>
          </cell>
          <cell r="M43">
            <v>0</v>
          </cell>
          <cell r="N43">
            <v>0</v>
          </cell>
          <cell r="O43">
            <v>0</v>
          </cell>
          <cell r="P43">
            <v>1000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25080</v>
          </cell>
          <cell r="G45">
            <v>1920</v>
          </cell>
          <cell r="L45">
            <v>920</v>
          </cell>
          <cell r="P45">
            <v>1000</v>
          </cell>
        </row>
        <row r="46">
          <cell r="A46" t="str">
            <v>2.2.5</v>
          </cell>
          <cell r="B46" t="str">
            <v>ALQUILERES Y RENTAS</v>
          </cell>
          <cell r="C46">
            <v>2470000</v>
          </cell>
          <cell r="D46">
            <v>-1274000</v>
          </cell>
          <cell r="E46">
            <v>1196000</v>
          </cell>
          <cell r="F46">
            <v>239512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-1274000</v>
          </cell>
          <cell r="E48">
            <v>596000</v>
          </cell>
          <cell r="F48">
            <v>82720</v>
          </cell>
          <cell r="G48">
            <v>513280</v>
          </cell>
          <cell r="H48">
            <v>72000</v>
          </cell>
          <cell r="L48">
            <v>441280</v>
          </cell>
        </row>
        <row r="49">
          <cell r="A49" t="str">
            <v>2.2.6</v>
          </cell>
          <cell r="B49" t="str">
            <v>SEGUROS</v>
          </cell>
          <cell r="C49">
            <v>78207402</v>
          </cell>
          <cell r="D49">
            <v>-75994712</v>
          </cell>
          <cell r="E49">
            <v>2212690</v>
          </cell>
          <cell r="F49">
            <v>424311.39999999997</v>
          </cell>
          <cell r="G49">
            <v>1788378.6</v>
          </cell>
          <cell r="H49">
            <v>149356.51</v>
          </cell>
          <cell r="I49">
            <v>218691.46999999997</v>
          </cell>
          <cell r="J49">
            <v>226481.26</v>
          </cell>
          <cell r="K49">
            <v>164366.71</v>
          </cell>
          <cell r="L49">
            <v>361399.93</v>
          </cell>
          <cell r="M49">
            <v>177358.46</v>
          </cell>
          <cell r="N49">
            <v>0</v>
          </cell>
          <cell r="O49">
            <v>169444.5</v>
          </cell>
          <cell r="P49">
            <v>59742.44</v>
          </cell>
          <cell r="Q49">
            <v>73719.320000000007</v>
          </cell>
          <cell r="R49">
            <v>187818</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104106.69999999995</v>
          </cell>
          <cell r="G51">
            <v>1508583.3</v>
          </cell>
          <cell r="H51">
            <v>149356.51</v>
          </cell>
          <cell r="I51">
            <v>155368.01999999999</v>
          </cell>
          <cell r="J51">
            <v>162306.31</v>
          </cell>
          <cell r="K51">
            <v>164366.71</v>
          </cell>
          <cell r="L51">
            <v>209103.03</v>
          </cell>
          <cell r="M51">
            <v>177358.46</v>
          </cell>
          <cell r="O51">
            <v>169444.5</v>
          </cell>
          <cell r="P51">
            <v>59742.44</v>
          </cell>
          <cell r="Q51">
            <v>73719.320000000007</v>
          </cell>
          <cell r="R51">
            <v>187818</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-917150</v>
          </cell>
          <cell r="E53">
            <v>382850</v>
          </cell>
          <cell r="F53">
            <v>318662.35000000003</v>
          </cell>
          <cell r="G53">
            <v>64187.649999999994</v>
          </cell>
          <cell r="H53">
            <v>0</v>
          </cell>
          <cell r="I53">
            <v>0</v>
          </cell>
          <cell r="J53">
            <v>0</v>
          </cell>
          <cell r="K53">
            <v>0</v>
          </cell>
          <cell r="L53">
            <v>2750</v>
          </cell>
          <cell r="M53">
            <v>0</v>
          </cell>
          <cell r="N53">
            <v>0</v>
          </cell>
          <cell r="O53">
            <v>23730</v>
          </cell>
          <cell r="P53">
            <v>37707.649999999994</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-187150</v>
          </cell>
          <cell r="E56">
            <v>62850</v>
          </cell>
          <cell r="F56">
            <v>62850</v>
          </cell>
          <cell r="G56">
            <v>0</v>
          </cell>
        </row>
        <row r="57">
          <cell r="A57" t="str">
            <v>2.2.7.2.06</v>
          </cell>
          <cell r="B57" t="str">
            <v>Mantenimiento  y  reparación  de  equipos  de  transporte,   tracción  y elevación</v>
          </cell>
          <cell r="C57">
            <v>200000</v>
          </cell>
          <cell r="D57">
            <v>0</v>
          </cell>
          <cell r="E57">
            <v>200000</v>
          </cell>
          <cell r="F57">
            <v>142112.33000000002</v>
          </cell>
          <cell r="G57">
            <v>57887.67</v>
          </cell>
          <cell r="L57">
            <v>2750</v>
          </cell>
          <cell r="O57">
            <v>23730</v>
          </cell>
          <cell r="P57">
            <v>31407.67</v>
          </cell>
        </row>
        <row r="58">
          <cell r="A58" t="str">
            <v>2.2.7.2.07</v>
          </cell>
          <cell r="B58" t="str">
            <v>Mantenimiento y reparación de equipos industriales y producción</v>
          </cell>
          <cell r="C58">
            <v>0</v>
          </cell>
          <cell r="D58">
            <v>20000</v>
          </cell>
          <cell r="E58">
            <v>20000</v>
          </cell>
          <cell r="F58">
            <v>13700.02</v>
          </cell>
          <cell r="G58">
            <v>6299.98</v>
          </cell>
          <cell r="P58">
            <v>6299.98</v>
          </cell>
        </row>
        <row r="59">
          <cell r="A59" t="str">
            <v>2.2.8</v>
          </cell>
          <cell r="B59" t="str">
            <v>SERVICIOS NO INCLUIDOS EN CONCEPTOS ANTERIORES</v>
          </cell>
          <cell r="C59">
            <v>2195000</v>
          </cell>
          <cell r="D59">
            <v>675000</v>
          </cell>
          <cell r="E59">
            <v>2870000</v>
          </cell>
          <cell r="F59">
            <v>1750328.9</v>
          </cell>
          <cell r="G59">
            <v>1119671.1000000001</v>
          </cell>
          <cell r="H59">
            <v>0</v>
          </cell>
          <cell r="I59">
            <v>174268.59</v>
          </cell>
          <cell r="J59">
            <v>0</v>
          </cell>
          <cell r="K59">
            <v>83650.240000000005</v>
          </cell>
          <cell r="L59">
            <v>154229.87</v>
          </cell>
          <cell r="M59">
            <v>193656.24</v>
          </cell>
          <cell r="N59">
            <v>245550.24</v>
          </cell>
          <cell r="O59">
            <v>69728.240000000005</v>
          </cell>
          <cell r="P59">
            <v>21929.72</v>
          </cell>
          <cell r="Q59">
            <v>64816.480000000003</v>
          </cell>
          <cell r="R59">
            <v>111841.48</v>
          </cell>
          <cell r="S59">
            <v>0</v>
          </cell>
        </row>
        <row r="60">
          <cell r="A60" t="str">
            <v>2.2.8.2.01</v>
          </cell>
          <cell r="B60" t="str">
            <v>Comisiones y gastos</v>
          </cell>
          <cell r="C60">
            <v>25000</v>
          </cell>
          <cell r="D60">
            <v>25000</v>
          </cell>
          <cell r="E60">
            <v>50000</v>
          </cell>
          <cell r="F60">
            <v>47316.89</v>
          </cell>
          <cell r="G60">
            <v>2683.11</v>
          </cell>
          <cell r="L60">
            <v>1341.63</v>
          </cell>
          <cell r="P60">
            <v>1341.48</v>
          </cell>
        </row>
        <row r="61">
          <cell r="A61" t="str">
            <v>2.2.8.5.03</v>
          </cell>
          <cell r="B61" t="str">
            <v>Limpieza e higiene</v>
          </cell>
          <cell r="C61">
            <v>150000</v>
          </cell>
          <cell r="D61">
            <v>-86000</v>
          </cell>
          <cell r="E61">
            <v>64000</v>
          </cell>
          <cell r="F61">
            <v>64000</v>
          </cell>
          <cell r="G61">
            <v>0</v>
          </cell>
        </row>
        <row r="62">
          <cell r="A62" t="str">
            <v>2.2.8.6.01</v>
          </cell>
          <cell r="B62" t="str">
            <v>Eventos generales</v>
          </cell>
          <cell r="C62">
            <v>1100000</v>
          </cell>
          <cell r="D62">
            <v>-350000</v>
          </cell>
          <cell r="E62">
            <v>750000</v>
          </cell>
          <cell r="F62">
            <v>590932</v>
          </cell>
          <cell r="G62">
            <v>159068</v>
          </cell>
          <cell r="M62">
            <v>159068</v>
          </cell>
        </row>
        <row r="63">
          <cell r="A63" t="str">
            <v>2.2.8.7.02</v>
          </cell>
          <cell r="B63" t="str">
            <v>Servicios jurídicos</v>
          </cell>
          <cell r="C63">
            <v>120000</v>
          </cell>
          <cell r="D63">
            <v>56000</v>
          </cell>
          <cell r="E63">
            <v>176000</v>
          </cell>
          <cell r="F63">
            <v>180</v>
          </cell>
          <cell r="G63">
            <v>175820</v>
          </cell>
          <cell r="I63">
            <v>21240</v>
          </cell>
          <cell r="N63">
            <v>141600</v>
          </cell>
          <cell r="O63">
            <v>3540</v>
          </cell>
          <cell r="Q63">
            <v>9440</v>
          </cell>
        </row>
        <row r="64">
          <cell r="A64" t="str">
            <v>2.2.8.7.04</v>
          </cell>
          <cell r="B64" t="str">
            <v>Servicios de capacitación</v>
          </cell>
          <cell r="C64">
            <v>800000</v>
          </cell>
          <cell r="D64">
            <v>1030000</v>
          </cell>
          <cell r="E64">
            <v>1830000</v>
          </cell>
          <cell r="F64">
            <v>1047900.01</v>
          </cell>
          <cell r="G64">
            <v>782099.99</v>
          </cell>
          <cell r="I64">
            <v>153028.59</v>
          </cell>
          <cell r="K64">
            <v>83650.240000000005</v>
          </cell>
          <cell r="L64">
            <v>152888.24</v>
          </cell>
          <cell r="M64">
            <v>34588.239999999998</v>
          </cell>
          <cell r="N64">
            <v>103950.24</v>
          </cell>
          <cell r="O64">
            <v>66188.240000000005</v>
          </cell>
          <cell r="P64">
            <v>20588.240000000002</v>
          </cell>
          <cell r="Q64">
            <v>55376.480000000003</v>
          </cell>
          <cell r="R64">
            <v>111841.48</v>
          </cell>
        </row>
        <row r="65">
          <cell r="A65" t="str">
            <v>2.2.9</v>
          </cell>
          <cell r="B65" t="str">
            <v>OTRAS CONTRATACIONES DE SERVICIOS</v>
          </cell>
          <cell r="C65">
            <v>3700000</v>
          </cell>
          <cell r="D65">
            <v>0</v>
          </cell>
          <cell r="E65">
            <v>3700000</v>
          </cell>
          <cell r="F65">
            <v>2513793.4</v>
          </cell>
          <cell r="G65">
            <v>1186206.6000000001</v>
          </cell>
          <cell r="H65">
            <v>0</v>
          </cell>
          <cell r="I65">
            <v>33423.5</v>
          </cell>
          <cell r="J65">
            <v>0</v>
          </cell>
          <cell r="K65">
            <v>0</v>
          </cell>
          <cell r="L65">
            <v>191133.1</v>
          </cell>
          <cell r="M65">
            <v>206146</v>
          </cell>
          <cell r="N65">
            <v>173460</v>
          </cell>
          <cell r="O65">
            <v>190806</v>
          </cell>
          <cell r="P65">
            <v>0</v>
          </cell>
          <cell r="Q65">
            <v>391238</v>
          </cell>
          <cell r="R65">
            <v>0</v>
          </cell>
          <cell r="S65">
            <v>0</v>
          </cell>
        </row>
        <row r="66">
          <cell r="A66" t="str">
            <v>2.2.9.2.01</v>
          </cell>
          <cell r="B66" t="str">
            <v>Servicios de alimentación</v>
          </cell>
          <cell r="C66">
            <v>3350000</v>
          </cell>
          <cell r="D66">
            <v>0</v>
          </cell>
          <cell r="E66">
            <v>3350000</v>
          </cell>
          <cell r="F66">
            <v>2257252</v>
          </cell>
          <cell r="G66">
            <v>1092748</v>
          </cell>
          <cell r="L66">
            <v>182133</v>
          </cell>
          <cell r="M66">
            <v>190806</v>
          </cell>
          <cell r="N66">
            <v>173460</v>
          </cell>
          <cell r="O66">
            <v>190806</v>
          </cell>
          <cell r="Q66">
            <v>355543</v>
          </cell>
        </row>
        <row r="67">
          <cell r="A67" t="str">
            <v>2.2.9.2.03</v>
          </cell>
          <cell r="B67" t="str">
            <v>Servicios de catering</v>
          </cell>
          <cell r="C67">
            <v>350000</v>
          </cell>
          <cell r="D67">
            <v>0</v>
          </cell>
          <cell r="E67">
            <v>350000</v>
          </cell>
          <cell r="F67">
            <v>256541.4</v>
          </cell>
          <cell r="G67">
            <v>93458.6</v>
          </cell>
          <cell r="I67">
            <v>33423.5</v>
          </cell>
          <cell r="L67">
            <v>9000.1</v>
          </cell>
          <cell r="M67">
            <v>15340</v>
          </cell>
          <cell r="N67">
            <v>0</v>
          </cell>
          <cell r="Q67">
            <v>35695</v>
          </cell>
        </row>
        <row r="68">
          <cell r="A68">
            <v>2.2999999999999998</v>
          </cell>
          <cell r="B68" t="str">
            <v>MATERIALES Y SUMINISTROS</v>
          </cell>
          <cell r="C68">
            <v>7426200</v>
          </cell>
          <cell r="D68">
            <v>-772656</v>
          </cell>
          <cell r="E68">
            <v>6653544</v>
          </cell>
          <cell r="F68">
            <v>1516434.1400000001</v>
          </cell>
          <cell r="G68">
            <v>5137109.8600000003</v>
          </cell>
          <cell r="H68">
            <v>0</v>
          </cell>
          <cell r="I68">
            <v>440096.88</v>
          </cell>
          <cell r="J68">
            <v>15340</v>
          </cell>
          <cell r="K68">
            <v>435397.7</v>
          </cell>
          <cell r="L68">
            <v>398098.99</v>
          </cell>
          <cell r="M68">
            <v>414329.99</v>
          </cell>
          <cell r="N68">
            <v>677043.57000000007</v>
          </cell>
          <cell r="O68">
            <v>606800.4</v>
          </cell>
          <cell r="P68">
            <v>404176.17</v>
          </cell>
          <cell r="Q68">
            <v>556012.18000000005</v>
          </cell>
          <cell r="R68">
            <v>1189813.98</v>
          </cell>
          <cell r="S68">
            <v>0</v>
          </cell>
        </row>
        <row r="69">
          <cell r="A69" t="str">
            <v>2.3.1</v>
          </cell>
          <cell r="B69" t="str">
            <v>ALIMENTOS Y PRODUCTOS AGROFORESTALES</v>
          </cell>
          <cell r="C69">
            <v>45000</v>
          </cell>
          <cell r="D69">
            <v>54000</v>
          </cell>
          <cell r="E69">
            <v>99000</v>
          </cell>
          <cell r="F69">
            <v>21211.380000000005</v>
          </cell>
          <cell r="G69">
            <v>77788.62</v>
          </cell>
          <cell r="H69">
            <v>0</v>
          </cell>
          <cell r="I69">
            <v>1950</v>
          </cell>
          <cell r="J69">
            <v>0</v>
          </cell>
          <cell r="K69">
            <v>22549.200000000001</v>
          </cell>
          <cell r="L69">
            <v>7299</v>
          </cell>
          <cell r="M69">
            <v>0</v>
          </cell>
          <cell r="N69">
            <v>17919.8</v>
          </cell>
          <cell r="O69">
            <v>3435</v>
          </cell>
          <cell r="P69">
            <v>3750</v>
          </cell>
          <cell r="Q69">
            <v>18805.62</v>
          </cell>
          <cell r="R69">
            <v>2080</v>
          </cell>
          <cell r="S69">
            <v>0</v>
          </cell>
        </row>
        <row r="70">
          <cell r="A70" t="str">
            <v>2.3.1.1.01</v>
          </cell>
          <cell r="B70" t="str">
            <v>Alimentos y bebidas para personas</v>
          </cell>
          <cell r="C70">
            <v>45000</v>
          </cell>
          <cell r="D70">
            <v>54000</v>
          </cell>
          <cell r="E70">
            <v>99000</v>
          </cell>
          <cell r="F70">
            <v>21211.380000000005</v>
          </cell>
          <cell r="G70">
            <v>77788.62</v>
          </cell>
          <cell r="I70">
            <v>1950</v>
          </cell>
          <cell r="K70">
            <v>22549.200000000001</v>
          </cell>
          <cell r="L70">
            <v>7299</v>
          </cell>
          <cell r="N70">
            <v>17919.8</v>
          </cell>
          <cell r="O70">
            <v>3435</v>
          </cell>
          <cell r="P70">
            <v>3750</v>
          </cell>
          <cell r="Q70">
            <v>18805.62</v>
          </cell>
          <cell r="R70">
            <v>2080</v>
          </cell>
        </row>
        <row r="71">
          <cell r="A71" t="str">
            <v>2.3.2</v>
          </cell>
          <cell r="B71" t="str">
            <v>TEXTILES Y VESTUARIOS</v>
          </cell>
          <cell r="C71">
            <v>550000</v>
          </cell>
          <cell r="D71">
            <v>-288400</v>
          </cell>
          <cell r="E71">
            <v>261600</v>
          </cell>
          <cell r="F71">
            <v>7762.7899999999991</v>
          </cell>
          <cell r="G71">
            <v>253837.21</v>
          </cell>
          <cell r="H71">
            <v>0</v>
          </cell>
          <cell r="I71">
            <v>0</v>
          </cell>
          <cell r="J71">
            <v>0</v>
          </cell>
          <cell r="K71">
            <v>0</v>
          </cell>
          <cell r="L71">
            <v>0</v>
          </cell>
          <cell r="M71">
            <v>0</v>
          </cell>
          <cell r="N71">
            <v>0</v>
          </cell>
          <cell r="O71">
            <v>178121</v>
          </cell>
          <cell r="P71">
            <v>0</v>
          </cell>
          <cell r="Q71">
            <v>8244.99</v>
          </cell>
          <cell r="R71">
            <v>67471.22</v>
          </cell>
          <cell r="S71">
            <v>0</v>
          </cell>
        </row>
        <row r="72">
          <cell r="A72" t="str">
            <v>2.3.2.2.01</v>
          </cell>
          <cell r="B72" t="str">
            <v>Acabados textiles</v>
          </cell>
          <cell r="C72">
            <v>0</v>
          </cell>
          <cell r="D72">
            <v>11600</v>
          </cell>
          <cell r="E72">
            <v>11600</v>
          </cell>
          <cell r="F72">
            <v>3355.01</v>
          </cell>
          <cell r="G72">
            <v>8244.99</v>
          </cell>
          <cell r="Q72">
            <v>8244.99</v>
          </cell>
        </row>
        <row r="73">
          <cell r="A73" t="str">
            <v>2.3.2.3.01</v>
          </cell>
          <cell r="B73" t="str">
            <v>Prendas y accesorios de vestir</v>
          </cell>
          <cell r="C73">
            <v>550000</v>
          </cell>
          <cell r="D73">
            <v>-300000</v>
          </cell>
          <cell r="E73">
            <v>250000</v>
          </cell>
          <cell r="F73">
            <v>4407.7799999999988</v>
          </cell>
          <cell r="G73">
            <v>245592.22</v>
          </cell>
          <cell r="O73">
            <v>178121</v>
          </cell>
          <cell r="R73">
            <v>67471.22</v>
          </cell>
        </row>
        <row r="74">
          <cell r="A74" t="str">
            <v>2.3.3</v>
          </cell>
          <cell r="B74" t="str">
            <v>PAPEL, CARTÓN E IMPRESOS</v>
          </cell>
          <cell r="C74">
            <v>234000</v>
          </cell>
          <cell r="D74">
            <v>-70000</v>
          </cell>
          <cell r="E74">
            <v>164000</v>
          </cell>
          <cell r="F74">
            <v>131845.79</v>
          </cell>
          <cell r="G74">
            <v>32154.21</v>
          </cell>
          <cell r="H74">
            <v>0</v>
          </cell>
          <cell r="I74">
            <v>10441.82</v>
          </cell>
          <cell r="J74">
            <v>0</v>
          </cell>
          <cell r="K74">
            <v>5103.5</v>
          </cell>
          <cell r="L74">
            <v>7399.99</v>
          </cell>
          <cell r="M74">
            <v>0</v>
          </cell>
          <cell r="N74">
            <v>0</v>
          </cell>
          <cell r="O74">
            <v>0</v>
          </cell>
          <cell r="P74">
            <v>0</v>
          </cell>
          <cell r="Q74">
            <v>9208.9</v>
          </cell>
          <cell r="R74">
            <v>0</v>
          </cell>
          <cell r="S74">
            <v>0</v>
          </cell>
        </row>
        <row r="75">
          <cell r="A75" t="str">
            <v>2.3.3.1.01</v>
          </cell>
          <cell r="B75" t="str">
            <v>Papel de escritorio</v>
          </cell>
          <cell r="C75">
            <v>120000</v>
          </cell>
          <cell r="D75">
            <v>-70000</v>
          </cell>
          <cell r="E75">
            <v>50000</v>
          </cell>
          <cell r="F75">
            <v>33904.800000000003</v>
          </cell>
          <cell r="G75">
            <v>16095.2</v>
          </cell>
          <cell r="I75">
            <v>10207</v>
          </cell>
          <cell r="Q75">
            <v>5888.2</v>
          </cell>
        </row>
        <row r="76">
          <cell r="A76" t="str">
            <v>2.3.3.2.01</v>
          </cell>
          <cell r="B76" t="str">
            <v>Papel y cartón</v>
          </cell>
          <cell r="C76">
            <v>84000</v>
          </cell>
          <cell r="D76">
            <v>0</v>
          </cell>
          <cell r="E76">
            <v>84000</v>
          </cell>
          <cell r="F76">
            <v>75340.98</v>
          </cell>
          <cell r="G76">
            <v>8659.02</v>
          </cell>
          <cell r="I76">
            <v>234.82</v>
          </cell>
          <cell r="K76">
            <v>5103.5</v>
          </cell>
          <cell r="Q76">
            <v>3320.7</v>
          </cell>
        </row>
        <row r="77">
          <cell r="A77" t="str">
            <v>2.3.3.3.01</v>
          </cell>
          <cell r="B77" t="str">
            <v>Productos de artes gráficas</v>
          </cell>
          <cell r="C77">
            <v>30000</v>
          </cell>
          <cell r="D77">
            <v>0</v>
          </cell>
          <cell r="E77">
            <v>30000</v>
          </cell>
          <cell r="F77">
            <v>22600.010000000002</v>
          </cell>
          <cell r="G77">
            <v>7399.99</v>
          </cell>
          <cell r="L77">
            <v>7399.99</v>
          </cell>
        </row>
        <row r="78">
          <cell r="A78" t="str">
            <v>2.3.5</v>
          </cell>
          <cell r="B78" t="str">
            <v>CUERO, CAUCHO Y PLÁSTICO</v>
          </cell>
          <cell r="C78">
            <v>124800</v>
          </cell>
          <cell r="D78">
            <v>-110000</v>
          </cell>
          <cell r="E78">
            <v>14800</v>
          </cell>
          <cell r="F78">
            <v>14800</v>
          </cell>
          <cell r="G78">
            <v>0</v>
          </cell>
          <cell r="H78">
            <v>0</v>
          </cell>
          <cell r="I78">
            <v>0</v>
          </cell>
          <cell r="J78">
            <v>0</v>
          </cell>
          <cell r="K78">
            <v>0</v>
          </cell>
          <cell r="L78">
            <v>0</v>
          </cell>
          <cell r="M78">
            <v>0</v>
          </cell>
          <cell r="N78">
            <v>0</v>
          </cell>
          <cell r="O78">
            <v>0</v>
          </cell>
          <cell r="P78">
            <v>0</v>
          </cell>
          <cell r="Q78">
            <v>0</v>
          </cell>
          <cell r="R78">
            <v>0</v>
          </cell>
          <cell r="S78">
            <v>0</v>
          </cell>
        </row>
        <row r="79">
          <cell r="A79" t="str">
            <v>2.3.5.3.01</v>
          </cell>
          <cell r="B79" t="str">
            <v>Llantas y neumáticos</v>
          </cell>
          <cell r="C79">
            <v>120000</v>
          </cell>
          <cell r="D79">
            <v>-110000</v>
          </cell>
          <cell r="E79">
            <v>10000</v>
          </cell>
          <cell r="F79">
            <v>10000</v>
          </cell>
          <cell r="G79">
            <v>0</v>
          </cell>
        </row>
        <row r="80">
          <cell r="A80" t="str">
            <v>2.3.5.5.01</v>
          </cell>
          <cell r="B80" t="str">
            <v>Plástico</v>
          </cell>
          <cell r="C80">
            <v>4800</v>
          </cell>
          <cell r="D80">
            <v>0</v>
          </cell>
          <cell r="E80">
            <v>4800</v>
          </cell>
          <cell r="F80">
            <v>4800</v>
          </cell>
          <cell r="G80">
            <v>0</v>
          </cell>
        </row>
        <row r="81">
          <cell r="A81" t="str">
            <v>2.3.6</v>
          </cell>
          <cell r="B81" t="str">
            <v>PRODUCTOS DE MINERALES, METÁLICOS Y NO METÁLICOS</v>
          </cell>
          <cell r="C81">
            <v>4800</v>
          </cell>
          <cell r="D81">
            <v>0</v>
          </cell>
          <cell r="E81">
            <v>4800</v>
          </cell>
          <cell r="F81">
            <v>3762.76</v>
          </cell>
          <cell r="G81">
            <v>1037.24</v>
          </cell>
          <cell r="H81">
            <v>0</v>
          </cell>
          <cell r="I81">
            <v>0</v>
          </cell>
          <cell r="J81">
            <v>0</v>
          </cell>
          <cell r="K81">
            <v>0</v>
          </cell>
          <cell r="L81">
            <v>0</v>
          </cell>
          <cell r="M81">
            <v>0</v>
          </cell>
          <cell r="N81">
            <v>1037.24</v>
          </cell>
          <cell r="O81">
            <v>0</v>
          </cell>
          <cell r="P81">
            <v>0</v>
          </cell>
          <cell r="Q81">
            <v>0</v>
          </cell>
          <cell r="R81">
            <v>0</v>
          </cell>
          <cell r="S81">
            <v>0</v>
          </cell>
        </row>
        <row r="82">
          <cell r="A82" t="str">
            <v>2.3.6.3.04</v>
          </cell>
          <cell r="B82" t="str">
            <v>Herramientas menores</v>
          </cell>
          <cell r="C82">
            <v>4800</v>
          </cell>
          <cell r="D82">
            <v>0</v>
          </cell>
          <cell r="E82">
            <v>4800</v>
          </cell>
          <cell r="F82">
            <v>3762.76</v>
          </cell>
          <cell r="G82">
            <v>1037.24</v>
          </cell>
          <cell r="N82">
            <v>1037.24</v>
          </cell>
        </row>
        <row r="83">
          <cell r="A83" t="str">
            <v>2.3.7</v>
          </cell>
          <cell r="B83" t="str">
            <v>COMBUSTIBLES, LUBRICANTES, PRODUCTOS QUÍMICOS Y  CONEXOS</v>
          </cell>
          <cell r="C83">
            <v>4803600</v>
          </cell>
          <cell r="D83">
            <v>226068.03999999998</v>
          </cell>
          <cell r="E83">
            <v>5029668.04</v>
          </cell>
          <cell r="F83">
            <v>1175815.6200000001</v>
          </cell>
          <cell r="G83">
            <v>3853852.42</v>
          </cell>
          <cell r="H83">
            <v>0</v>
          </cell>
          <cell r="I83">
            <v>336500</v>
          </cell>
          <cell r="J83">
            <v>0</v>
          </cell>
          <cell r="K83">
            <v>376451.4</v>
          </cell>
          <cell r="L83">
            <v>375000</v>
          </cell>
          <cell r="M83">
            <v>375000</v>
          </cell>
          <cell r="N83">
            <v>443370.02</v>
          </cell>
          <cell r="O83">
            <v>375000</v>
          </cell>
          <cell r="P83">
            <v>375000</v>
          </cell>
          <cell r="Q83">
            <v>375531</v>
          </cell>
          <cell r="R83">
            <v>822000</v>
          </cell>
          <cell r="S83">
            <v>0</v>
          </cell>
        </row>
        <row r="84">
          <cell r="A84" t="str">
            <v>2.3.7.1.01</v>
          </cell>
          <cell r="B84" t="str">
            <v>Gasolina</v>
          </cell>
          <cell r="C84">
            <v>4500000</v>
          </cell>
          <cell r="D84">
            <v>336500</v>
          </cell>
          <cell r="E84">
            <v>4836500</v>
          </cell>
          <cell r="F84">
            <v>1125000</v>
          </cell>
          <cell r="G84">
            <v>3711500</v>
          </cell>
          <cell r="I84">
            <v>336500</v>
          </cell>
          <cell r="K84">
            <v>375000</v>
          </cell>
          <cell r="L84">
            <v>375000</v>
          </cell>
          <cell r="M84">
            <v>375000</v>
          </cell>
          <cell r="N84">
            <v>375000</v>
          </cell>
          <cell r="O84">
            <v>375000</v>
          </cell>
          <cell r="P84">
            <v>375000</v>
          </cell>
          <cell r="Q84">
            <v>375000</v>
          </cell>
          <cell r="R84">
            <v>750000</v>
          </cell>
        </row>
        <row r="85">
          <cell r="A85" t="str">
            <v>2.3.7.1.06</v>
          </cell>
          <cell r="B85" t="str">
            <v>Lubricantes</v>
          </cell>
          <cell r="C85">
            <v>0</v>
          </cell>
          <cell r="D85">
            <v>93000</v>
          </cell>
          <cell r="E85">
            <v>93000</v>
          </cell>
          <cell r="F85">
            <v>20469</v>
          </cell>
          <cell r="G85">
            <v>72531</v>
          </cell>
          <cell r="Q85">
            <v>531</v>
          </cell>
          <cell r="R85">
            <v>72000</v>
          </cell>
        </row>
        <row r="86">
          <cell r="A86" t="str">
            <v>2.3.7.2.03</v>
          </cell>
          <cell r="B86" t="str">
            <v>Productos químicos de uso personal y de laboratorios</v>
          </cell>
          <cell r="C86">
            <v>150000</v>
          </cell>
          <cell r="D86">
            <v>-116397.58</v>
          </cell>
          <cell r="E86">
            <v>33602.42</v>
          </cell>
          <cell r="F86">
            <v>27808.62</v>
          </cell>
          <cell r="G86">
            <v>5793.7999999999993</v>
          </cell>
          <cell r="K86">
            <v>1451.4</v>
          </cell>
          <cell r="N86">
            <v>4342.3999999999996</v>
          </cell>
        </row>
        <row r="87">
          <cell r="A87" t="str">
            <v>2.3.7.2.05</v>
          </cell>
          <cell r="B87" t="str">
            <v>Insecticidas, fumigantes y otros</v>
          </cell>
          <cell r="C87">
            <v>120000</v>
          </cell>
          <cell r="D87">
            <v>-117850</v>
          </cell>
          <cell r="E87">
            <v>2150</v>
          </cell>
          <cell r="F87">
            <v>0</v>
          </cell>
          <cell r="G87">
            <v>2150</v>
          </cell>
          <cell r="N87">
            <v>2150</v>
          </cell>
        </row>
        <row r="88">
          <cell r="A88" t="str">
            <v>2.3.7.2.06</v>
          </cell>
          <cell r="B88" t="str">
            <v>Pinturas, lacas, barnices, diluyentes y absorbentes para  pinturas</v>
          </cell>
          <cell r="C88">
            <v>30000</v>
          </cell>
          <cell r="D88">
            <v>30815.62</v>
          </cell>
          <cell r="E88">
            <v>60815.619999999995</v>
          </cell>
          <cell r="F88">
            <v>0</v>
          </cell>
          <cell r="G88">
            <v>60815.62</v>
          </cell>
          <cell r="N88">
            <v>60815.62</v>
          </cell>
        </row>
        <row r="89">
          <cell r="A89" t="str">
            <v>2.3.7.2.99</v>
          </cell>
          <cell r="B89" t="str">
            <v>Otros productos químicos y conexos</v>
          </cell>
          <cell r="C89">
            <v>3600</v>
          </cell>
          <cell r="D89">
            <v>0</v>
          </cell>
          <cell r="E89">
            <v>3600</v>
          </cell>
          <cell r="F89">
            <v>2538</v>
          </cell>
          <cell r="G89">
            <v>1062</v>
          </cell>
          <cell r="N89">
            <v>1062</v>
          </cell>
        </row>
        <row r="90">
          <cell r="A90" t="str">
            <v>2.3.9</v>
          </cell>
          <cell r="B90" t="str">
            <v>PRODUCTOS Y ÚTILES VARIOS</v>
          </cell>
          <cell r="C90">
            <v>1664000</v>
          </cell>
          <cell r="D90">
            <v>-584324.04</v>
          </cell>
          <cell r="E90">
            <v>1079675.96</v>
          </cell>
          <cell r="F90">
            <v>161235.79999999993</v>
          </cell>
          <cell r="G90">
            <v>918440.16000000015</v>
          </cell>
          <cell r="H90">
            <v>0</v>
          </cell>
          <cell r="I90">
            <v>91205.060000000012</v>
          </cell>
          <cell r="J90">
            <v>15340</v>
          </cell>
          <cell r="K90">
            <v>31293.599999999999</v>
          </cell>
          <cell r="L90">
            <v>8400</v>
          </cell>
          <cell r="M90">
            <v>39329.990000000005</v>
          </cell>
          <cell r="N90">
            <v>214716.51</v>
          </cell>
          <cell r="O90">
            <v>50244.4</v>
          </cell>
          <cell r="P90">
            <v>25426.17</v>
          </cell>
          <cell r="Q90">
            <v>144221.67000000001</v>
          </cell>
          <cell r="R90">
            <v>298262.76</v>
          </cell>
          <cell r="S90">
            <v>0</v>
          </cell>
        </row>
        <row r="91">
          <cell r="A91" t="str">
            <v>2.3.9.1.01</v>
          </cell>
          <cell r="B91" t="str">
            <v>Útiles y materiales de limpieza e higiene</v>
          </cell>
          <cell r="C91">
            <v>360000</v>
          </cell>
          <cell r="D91">
            <v>-333439.21000000002</v>
          </cell>
          <cell r="E91">
            <v>26560.789999999979</v>
          </cell>
          <cell r="F91">
            <v>-922.42000000002008</v>
          </cell>
          <cell r="G91">
            <v>27483.21</v>
          </cell>
          <cell r="K91">
            <v>12956.4</v>
          </cell>
          <cell r="N91">
            <v>1480.9</v>
          </cell>
          <cell r="O91">
            <v>0</v>
          </cell>
          <cell r="Q91">
            <v>13045.91</v>
          </cell>
        </row>
        <row r="92">
          <cell r="A92" t="str">
            <v>2.3.9.5.01</v>
          </cell>
          <cell r="B92" t="str">
            <v>Útiles de cocina y comedor</v>
          </cell>
          <cell r="C92">
            <v>200000</v>
          </cell>
          <cell r="D92">
            <v>-121503.39</v>
          </cell>
          <cell r="E92">
            <v>78496.61</v>
          </cell>
          <cell r="F92">
            <v>30979</v>
          </cell>
          <cell r="G92">
            <v>47517.61</v>
          </cell>
          <cell r="K92">
            <v>18337.2</v>
          </cell>
          <cell r="N92">
            <v>5522.4</v>
          </cell>
          <cell r="O92">
            <v>0</v>
          </cell>
          <cell r="Q92">
            <v>23658.01</v>
          </cell>
        </row>
        <row r="93">
          <cell r="A93" t="str">
            <v>2.3.9.6.01</v>
          </cell>
          <cell r="B93" t="str">
            <v>Productos eléctricos y afines</v>
          </cell>
          <cell r="C93">
            <v>100000</v>
          </cell>
          <cell r="D93">
            <v>0</v>
          </cell>
          <cell r="E93">
            <v>100000</v>
          </cell>
          <cell r="F93">
            <v>4499.4199999999983</v>
          </cell>
          <cell r="G93">
            <v>95500.58</v>
          </cell>
          <cell r="I93">
            <v>2644.99</v>
          </cell>
          <cell r="M93">
            <v>30007.99</v>
          </cell>
          <cell r="N93">
            <v>0</v>
          </cell>
          <cell r="O93">
            <v>0</v>
          </cell>
          <cell r="P93">
            <v>21547.599999999999</v>
          </cell>
          <cell r="Q93">
            <v>41300</v>
          </cell>
        </row>
        <row r="94">
          <cell r="A94" t="str">
            <v>2.3.9.2.01</v>
          </cell>
          <cell r="B94" t="str">
            <v>Útiles y materiales  de escritorio, oficina e informática</v>
          </cell>
          <cell r="C94">
            <v>240000</v>
          </cell>
          <cell r="D94">
            <v>7522.55</v>
          </cell>
          <cell r="E94">
            <v>247522.55</v>
          </cell>
          <cell r="F94">
            <v>0</v>
          </cell>
          <cell r="G94">
            <v>247522.55000000002</v>
          </cell>
          <cell r="I94">
            <v>88560.07</v>
          </cell>
          <cell r="J94">
            <v>15340</v>
          </cell>
          <cell r="N94">
            <v>116518.09</v>
          </cell>
          <cell r="O94">
            <v>0</v>
          </cell>
          <cell r="P94">
            <v>3878.57</v>
          </cell>
          <cell r="Q94">
            <v>23225.82</v>
          </cell>
        </row>
        <row r="95">
          <cell r="A95" t="str">
            <v>2.3.9.8.01</v>
          </cell>
          <cell r="B95" t="str">
            <v>Repuestos</v>
          </cell>
          <cell r="C95">
            <v>540000</v>
          </cell>
          <cell r="D95">
            <v>50106</v>
          </cell>
          <cell r="E95">
            <v>590106</v>
          </cell>
          <cell r="F95">
            <v>111345.71999999997</v>
          </cell>
          <cell r="G95">
            <v>478760.28</v>
          </cell>
          <cell r="M95">
            <v>9322</v>
          </cell>
          <cell r="N95">
            <v>91195.12</v>
          </cell>
          <cell r="O95">
            <v>50244.4</v>
          </cell>
          <cell r="Q95">
            <v>29736</v>
          </cell>
          <cell r="R95">
            <v>298262.76</v>
          </cell>
        </row>
        <row r="96">
          <cell r="A96" t="str">
            <v>2.3.9.8.02</v>
          </cell>
          <cell r="B96" t="str">
            <v>Accesorios</v>
          </cell>
          <cell r="C96">
            <v>24000</v>
          </cell>
          <cell r="D96">
            <v>0</v>
          </cell>
          <cell r="E96">
            <v>24000</v>
          </cell>
          <cell r="F96">
            <v>15334.08</v>
          </cell>
          <cell r="G96">
            <v>8665.92</v>
          </cell>
          <cell r="O96">
            <v>0</v>
          </cell>
          <cell r="Q96">
            <v>8665.92</v>
          </cell>
        </row>
        <row r="97">
          <cell r="A97" t="str">
            <v>2.3.9.9.01</v>
          </cell>
          <cell r="B97" t="str">
            <v>Productos y Útiles Varios  n.i.p</v>
          </cell>
          <cell r="C97">
            <v>200000</v>
          </cell>
          <cell r="D97">
            <v>-200000</v>
          </cell>
          <cell r="E97">
            <v>0</v>
          </cell>
          <cell r="F97">
            <v>0</v>
          </cell>
          <cell r="G97">
            <v>0</v>
          </cell>
          <cell r="O97">
            <v>0</v>
          </cell>
        </row>
        <row r="98">
          <cell r="A98" t="str">
            <v>2.3.9.9.05</v>
          </cell>
          <cell r="B98" t="str">
            <v>Productos y útiles diversos</v>
          </cell>
          <cell r="C98">
            <v>0</v>
          </cell>
          <cell r="D98">
            <v>12990.01</v>
          </cell>
          <cell r="E98">
            <v>12990.01</v>
          </cell>
          <cell r="F98">
            <v>0</v>
          </cell>
          <cell r="G98">
            <v>12990.01</v>
          </cell>
          <cell r="L98">
            <v>8400</v>
          </cell>
          <cell r="O98">
            <v>0</v>
          </cell>
          <cell r="Q98">
            <v>4590.01</v>
          </cell>
        </row>
        <row r="99">
          <cell r="A99">
            <v>2.4</v>
          </cell>
          <cell r="B99" t="str">
            <v>TRANSFERENCIAS CORRIENTES</v>
          </cell>
          <cell r="C99">
            <v>0</v>
          </cell>
          <cell r="D99">
            <v>78670028.780000001</v>
          </cell>
          <cell r="E99">
            <v>78670028.780000001</v>
          </cell>
          <cell r="F99">
            <v>6789140.3200000003</v>
          </cell>
          <cell r="G99">
            <v>71880888.459999993</v>
          </cell>
          <cell r="H99">
            <v>0</v>
          </cell>
          <cell r="I99">
            <v>10920028.84</v>
          </cell>
          <cell r="J99">
            <v>9010776.5899999999</v>
          </cell>
          <cell r="K99">
            <v>6463323.1699999999</v>
          </cell>
          <cell r="L99">
            <v>0</v>
          </cell>
          <cell r="M99">
            <v>12926646.34</v>
          </cell>
          <cell r="N99">
            <v>6706820.8399999999</v>
          </cell>
          <cell r="O99">
            <v>6463323.1699999999</v>
          </cell>
          <cell r="P99">
            <v>6463323.1699999999</v>
          </cell>
          <cell r="Q99">
            <v>6463323.1699999999</v>
          </cell>
          <cell r="R99">
            <v>6463323.1699999999</v>
          </cell>
          <cell r="S99">
            <v>0</v>
          </cell>
        </row>
        <row r="100">
          <cell r="A100" t="str">
            <v>2.4.1</v>
          </cell>
          <cell r="B100" t="str">
            <v>TRANSFERENCIAS CORRIENTES AL SECTOR PRIVADO</v>
          </cell>
          <cell r="C100">
            <v>0</v>
          </cell>
          <cell r="D100">
            <v>78425028.780000001</v>
          </cell>
          <cell r="E100">
            <v>78425028.780000001</v>
          </cell>
          <cell r="F100">
            <v>6787637.8900000006</v>
          </cell>
          <cell r="G100">
            <v>71637390.890000001</v>
          </cell>
          <cell r="H100">
            <v>0</v>
          </cell>
          <cell r="I100">
            <v>10920028.84</v>
          </cell>
          <cell r="J100">
            <v>9010776.5899999999</v>
          </cell>
          <cell r="K100">
            <v>6463323.1699999999</v>
          </cell>
          <cell r="L100">
            <v>0</v>
          </cell>
          <cell r="M100">
            <v>12926646.34</v>
          </cell>
          <cell r="N100">
            <v>6463323.2699999996</v>
          </cell>
          <cell r="O100">
            <v>6463323.1699999999</v>
          </cell>
          <cell r="P100">
            <v>6463323.1699999999</v>
          </cell>
          <cell r="Q100">
            <v>6463323.1699999999</v>
          </cell>
          <cell r="R100">
            <v>6463323.1699999999</v>
          </cell>
          <cell r="S100">
            <v>0</v>
          </cell>
        </row>
        <row r="101">
          <cell r="A101" t="str">
            <v>2.4.1.2.06</v>
          </cell>
          <cell r="B101" t="str">
            <v>Ayudas y donaciones a productores</v>
          </cell>
          <cell r="C101">
            <v>0</v>
          </cell>
          <cell r="D101">
            <v>78425028.780000001</v>
          </cell>
          <cell r="E101">
            <v>78425028.780000001</v>
          </cell>
          <cell r="F101">
            <v>6787637.8900000006</v>
          </cell>
          <cell r="G101">
            <v>71637390.890000001</v>
          </cell>
          <cell r="I101">
            <v>10920028.84</v>
          </cell>
          <cell r="J101">
            <v>9010776.5899999999</v>
          </cell>
          <cell r="K101">
            <v>6463323.1699999999</v>
          </cell>
          <cell r="M101">
            <v>12926646.34</v>
          </cell>
          <cell r="N101">
            <v>6463323.2699999996</v>
          </cell>
          <cell r="O101">
            <v>6463323.1699999999</v>
          </cell>
          <cell r="P101">
            <v>6463323.1699999999</v>
          </cell>
          <cell r="Q101">
            <v>6463323.1699999999</v>
          </cell>
          <cell r="R101">
            <v>6463323.1699999999</v>
          </cell>
        </row>
        <row r="102">
          <cell r="A102" t="str">
            <v>2.4.7</v>
          </cell>
          <cell r="B102" t="str">
            <v>TRANSFERENCIAS CORRIENTES AL SECTOR EXTERNO</v>
          </cell>
          <cell r="C102">
            <v>0</v>
          </cell>
          <cell r="D102">
            <v>245000</v>
          </cell>
          <cell r="E102">
            <v>245000</v>
          </cell>
          <cell r="F102">
            <v>1502.429999999993</v>
          </cell>
          <cell r="G102">
            <v>243497.57</v>
          </cell>
          <cell r="H102">
            <v>0</v>
          </cell>
          <cell r="I102">
            <v>0</v>
          </cell>
          <cell r="J102">
            <v>0</v>
          </cell>
          <cell r="K102">
            <v>0</v>
          </cell>
          <cell r="L102">
            <v>0</v>
          </cell>
          <cell r="M102">
            <v>0</v>
          </cell>
          <cell r="N102">
            <v>243497.57</v>
          </cell>
          <cell r="O102">
            <v>0</v>
          </cell>
          <cell r="P102">
            <v>0</v>
          </cell>
          <cell r="Q102">
            <v>0</v>
          </cell>
          <cell r="R102">
            <v>0</v>
          </cell>
          <cell r="S102">
            <v>0</v>
          </cell>
        </row>
        <row r="103">
          <cell r="A103" t="str">
            <v>2.4.7.2.01</v>
          </cell>
          <cell r="B103" t="str">
            <v>Transferencias corrientes a Organismos Internacionales</v>
          </cell>
          <cell r="C103">
            <v>0</v>
          </cell>
          <cell r="D103">
            <v>245000</v>
          </cell>
          <cell r="E103">
            <v>245000</v>
          </cell>
          <cell r="F103">
            <v>1502.429999999993</v>
          </cell>
          <cell r="G103">
            <v>243497.57</v>
          </cell>
          <cell r="N103">
            <v>243497.57</v>
          </cell>
        </row>
        <row r="104">
          <cell r="A104">
            <v>2.6</v>
          </cell>
          <cell r="B104" t="str">
            <v>BIENES MUEBLES, INMUEBLES E INTANGIBLES</v>
          </cell>
          <cell r="C104">
            <v>685000</v>
          </cell>
          <cell r="D104">
            <v>1637830</v>
          </cell>
          <cell r="E104">
            <v>2322830</v>
          </cell>
          <cell r="F104">
            <v>711823.66999999993</v>
          </cell>
          <cell r="G104">
            <v>1611006.33</v>
          </cell>
          <cell r="H104">
            <v>0</v>
          </cell>
          <cell r="I104">
            <v>0</v>
          </cell>
          <cell r="J104">
            <v>0</v>
          </cell>
          <cell r="K104">
            <v>295</v>
          </cell>
          <cell r="L104">
            <v>0</v>
          </cell>
          <cell r="M104">
            <v>810164.4</v>
          </cell>
          <cell r="N104">
            <v>327360.84999999998</v>
          </cell>
          <cell r="O104">
            <v>56965.290000000008</v>
          </cell>
          <cell r="P104">
            <v>236556</v>
          </cell>
          <cell r="Q104">
            <v>179664.79</v>
          </cell>
          <cell r="R104">
            <v>0</v>
          </cell>
          <cell r="S104">
            <v>0</v>
          </cell>
        </row>
        <row r="105">
          <cell r="A105" t="str">
            <v>2.6.1</v>
          </cell>
          <cell r="B105" t="str">
            <v>MOBILIARIO Y EQUIPO</v>
          </cell>
          <cell r="C105">
            <v>585000</v>
          </cell>
          <cell r="D105">
            <v>765750</v>
          </cell>
          <cell r="E105">
            <v>1350750</v>
          </cell>
          <cell r="F105">
            <v>633342.87999999989</v>
          </cell>
          <cell r="G105">
            <v>717407.12</v>
          </cell>
          <cell r="H105">
            <v>0</v>
          </cell>
          <cell r="I105">
            <v>0</v>
          </cell>
          <cell r="J105">
            <v>0</v>
          </cell>
          <cell r="K105">
            <v>295</v>
          </cell>
          <cell r="L105">
            <v>0</v>
          </cell>
          <cell r="M105">
            <v>36084.400000000001</v>
          </cell>
          <cell r="N105">
            <v>327360.84999999998</v>
          </cell>
          <cell r="O105">
            <v>49675.270000000004</v>
          </cell>
          <cell r="P105">
            <v>164256</v>
          </cell>
          <cell r="Q105">
            <v>139735.6</v>
          </cell>
          <cell r="R105">
            <v>0</v>
          </cell>
          <cell r="S105">
            <v>0</v>
          </cell>
        </row>
        <row r="106">
          <cell r="A106" t="str">
            <v>2.6.1.1.01</v>
          </cell>
          <cell r="B106" t="str">
            <v>Muebles, equipos de oficina y estantería</v>
          </cell>
          <cell r="C106">
            <v>250000</v>
          </cell>
          <cell r="D106">
            <v>100000</v>
          </cell>
          <cell r="E106">
            <v>350000</v>
          </cell>
          <cell r="F106">
            <v>68433.179999999993</v>
          </cell>
          <cell r="G106">
            <v>281566.82</v>
          </cell>
          <cell r="N106">
            <v>153494.39999999999</v>
          </cell>
          <cell r="O106">
            <v>21022.82</v>
          </cell>
          <cell r="Q106">
            <v>107049.60000000001</v>
          </cell>
        </row>
        <row r="107">
          <cell r="A107" t="str">
            <v>2.6.1.3.01</v>
          </cell>
          <cell r="B107" t="str">
            <v>Equipos de tecnología de la información y comunicación</v>
          </cell>
          <cell r="C107">
            <v>275000</v>
          </cell>
          <cell r="D107">
            <v>665750</v>
          </cell>
          <cell r="E107">
            <v>940750</v>
          </cell>
          <cell r="F107">
            <v>542836.94999999995</v>
          </cell>
          <cell r="G107">
            <v>397913.05</v>
          </cell>
          <cell r="M107">
            <v>36084.400000000001</v>
          </cell>
          <cell r="N107">
            <v>164886.65</v>
          </cell>
          <cell r="P107">
            <v>164256</v>
          </cell>
          <cell r="Q107">
            <v>32686</v>
          </cell>
        </row>
        <row r="108">
          <cell r="A108" t="str">
            <v>2.6.1.4.01</v>
          </cell>
          <cell r="B108" t="str">
            <v>Electrodomésticos</v>
          </cell>
          <cell r="C108">
            <v>60000</v>
          </cell>
          <cell r="D108">
            <v>0</v>
          </cell>
          <cell r="E108">
            <v>60000</v>
          </cell>
          <cell r="F108">
            <v>22072.75</v>
          </cell>
          <cell r="G108">
            <v>37927.25</v>
          </cell>
          <cell r="K108">
            <v>295</v>
          </cell>
          <cell r="N108">
            <v>8979.7999999999993</v>
          </cell>
          <cell r="O108">
            <v>28652.45</v>
          </cell>
        </row>
        <row r="109">
          <cell r="A109" t="str">
            <v>2.6.2</v>
          </cell>
          <cell r="B109" t="str">
            <v>MOBILIARIO Y EQUIPO DE AUDIO, AUDIOVISUAL, RECREATIVO YEDUCACIONAL</v>
          </cell>
          <cell r="C109">
            <v>0</v>
          </cell>
          <cell r="D109">
            <v>48000</v>
          </cell>
          <cell r="E109">
            <v>48000</v>
          </cell>
          <cell r="F109">
            <v>8070.8099999999977</v>
          </cell>
          <cell r="G109">
            <v>39929.19</v>
          </cell>
          <cell r="H109">
            <v>0</v>
          </cell>
          <cell r="I109">
            <v>0</v>
          </cell>
          <cell r="J109">
            <v>0</v>
          </cell>
          <cell r="K109">
            <v>0</v>
          </cell>
          <cell r="L109">
            <v>0</v>
          </cell>
          <cell r="M109">
            <v>0</v>
          </cell>
          <cell r="N109">
            <v>0</v>
          </cell>
          <cell r="O109">
            <v>0</v>
          </cell>
          <cell r="P109">
            <v>0</v>
          </cell>
          <cell r="Q109">
            <v>39929.19</v>
          </cell>
          <cell r="R109">
            <v>0</v>
          </cell>
          <cell r="S109">
            <v>0</v>
          </cell>
        </row>
        <row r="110">
          <cell r="A110" t="str">
            <v>2.6.2.1.01</v>
          </cell>
          <cell r="B110" t="str">
            <v>Equipos y Aparatos Audiovisuales</v>
          </cell>
          <cell r="C110">
            <v>0</v>
          </cell>
          <cell r="D110">
            <v>48000</v>
          </cell>
          <cell r="E110">
            <v>48000</v>
          </cell>
          <cell r="F110">
            <v>8070.8099999999977</v>
          </cell>
          <cell r="G110">
            <v>39929.19</v>
          </cell>
          <cell r="K110">
            <v>0</v>
          </cell>
          <cell r="N110">
            <v>0</v>
          </cell>
          <cell r="Q110">
            <v>39929.19</v>
          </cell>
        </row>
        <row r="111">
          <cell r="A111" t="str">
            <v>2.6.5</v>
          </cell>
          <cell r="B111" t="str">
            <v>MAQUINARIA, OTROS EQUIPOS Y HERRAMIENTAS</v>
          </cell>
          <cell r="C111">
            <v>100000</v>
          </cell>
          <cell r="D111">
            <v>824080</v>
          </cell>
          <cell r="E111">
            <v>924080</v>
          </cell>
          <cell r="F111">
            <v>70409.98</v>
          </cell>
          <cell r="G111">
            <v>853670.02</v>
          </cell>
          <cell r="H111">
            <v>0</v>
          </cell>
          <cell r="I111">
            <v>0</v>
          </cell>
          <cell r="J111">
            <v>0</v>
          </cell>
          <cell r="K111">
            <v>0</v>
          </cell>
          <cell r="L111">
            <v>0</v>
          </cell>
          <cell r="M111">
            <v>774080</v>
          </cell>
          <cell r="N111">
            <v>0</v>
          </cell>
          <cell r="O111">
            <v>7290.02</v>
          </cell>
          <cell r="P111">
            <v>72300</v>
          </cell>
          <cell r="Q111">
            <v>0</v>
          </cell>
          <cell r="R111">
            <v>0</v>
          </cell>
          <cell r="S111">
            <v>0</v>
          </cell>
        </row>
        <row r="112">
          <cell r="A112" t="str">
            <v>2.6.5.4.02</v>
          </cell>
          <cell r="B112" t="str">
            <v>Equipos de climatización</v>
          </cell>
          <cell r="C112">
            <v>0</v>
          </cell>
          <cell r="D112">
            <v>774080</v>
          </cell>
          <cell r="E112">
            <v>774080</v>
          </cell>
          <cell r="F112">
            <v>0</v>
          </cell>
          <cell r="G112">
            <v>774080</v>
          </cell>
          <cell r="M112">
            <v>774080</v>
          </cell>
        </row>
        <row r="113">
          <cell r="A113" t="str">
            <v>2.6.5.5.01</v>
          </cell>
          <cell r="B113" t="str">
            <v>Equipo de comunicación, telecomunicaciones y señalización</v>
          </cell>
          <cell r="C113">
            <v>0</v>
          </cell>
          <cell r="D113">
            <v>42000</v>
          </cell>
          <cell r="E113">
            <v>42000</v>
          </cell>
          <cell r="F113">
            <v>42000</v>
          </cell>
          <cell r="G113">
            <v>0</v>
          </cell>
        </row>
        <row r="114">
          <cell r="A114" t="str">
            <v>2.6.5.6.01</v>
          </cell>
          <cell r="B114" t="str">
            <v>Equipo de generación eléctrica y a fines</v>
          </cell>
          <cell r="C114">
            <v>0</v>
          </cell>
          <cell r="D114">
            <v>98000</v>
          </cell>
          <cell r="E114">
            <v>98000</v>
          </cell>
          <cell r="F114">
            <v>25700</v>
          </cell>
          <cell r="G114">
            <v>72300</v>
          </cell>
          <cell r="P114">
            <v>72300</v>
          </cell>
        </row>
        <row r="115">
          <cell r="A115" t="str">
            <v>2.6.5.7.01</v>
          </cell>
          <cell r="B115" t="str">
            <v>Máquinas-herramientas</v>
          </cell>
          <cell r="C115">
            <v>100000</v>
          </cell>
          <cell r="D115">
            <v>-90000</v>
          </cell>
          <cell r="E115">
            <v>10000</v>
          </cell>
          <cell r="F115">
            <v>2709.9799999999996</v>
          </cell>
          <cell r="G115">
            <v>7290.02</v>
          </cell>
          <cell r="O115">
            <v>7290.02</v>
          </cell>
        </row>
        <row r="116">
          <cell r="A116" t="str">
            <v>TOTALES</v>
          </cell>
          <cell r="C116">
            <v>162500000</v>
          </cell>
          <cell r="D116">
            <v>4224565.400000006</v>
          </cell>
          <cell r="E116">
            <v>166724565.40000001</v>
          </cell>
          <cell r="F116">
            <v>27032153.330000006</v>
          </cell>
          <cell r="G116">
            <v>139692412.06999999</v>
          </cell>
          <cell r="H116">
            <v>4381129.67</v>
          </cell>
          <cell r="I116">
            <v>16058885.67</v>
          </cell>
          <cell r="J116">
            <v>13926497.539999999</v>
          </cell>
          <cell r="K116">
            <v>11271374.390000001</v>
          </cell>
          <cell r="L116">
            <v>8442302.8800000008</v>
          </cell>
          <cell r="M116">
            <v>18831962.629999999</v>
          </cell>
          <cell r="N116">
            <v>12288743.43</v>
          </cell>
          <cell r="O116">
            <v>11727587.640000001</v>
          </cell>
          <cell r="P116">
            <v>11479191.449999999</v>
          </cell>
          <cell r="Q116">
            <v>15526168.049999999</v>
          </cell>
          <cell r="R116">
            <v>15758568.720000001</v>
          </cell>
          <cell r="S116">
            <v>0</v>
          </cell>
        </row>
        <row r="118">
          <cell r="A118" t="str">
            <v>FUENTE: (SIGEF)</v>
          </cell>
        </row>
        <row r="119">
          <cell r="A119" t="str">
            <v>Presupuesto aprobado: Se refiere al presupuesto aprobado en la Ley de Presupuesto General del Estado.</v>
          </cell>
          <cell r="K119">
            <v>44612282.700000003</v>
          </cell>
          <cell r="L119">
            <v>38545639.900000006</v>
          </cell>
          <cell r="M119">
            <v>0.8640140689326351</v>
          </cell>
          <cell r="O119">
            <v>35495522.519999996</v>
          </cell>
          <cell r="P119">
            <v>41500000</v>
          </cell>
          <cell r="R119">
            <v>31284736.77</v>
          </cell>
          <cell r="S119">
            <v>45612282.700000003</v>
          </cell>
        </row>
        <row r="120">
          <cell r="A120" t="str">
            <v xml:space="preserve">Presupuesto modificado:  Se refiere al presupuesto aprobado en caso de que el Congreso Nacional apruebe un presupuesto complementario. </v>
          </cell>
          <cell r="O120">
            <v>0.85531379566265053</v>
          </cell>
          <cell r="R120">
            <v>0.68588404083534271</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65E60-946F-4B2D-8194-5FF63183EBA1}">
  <dimension ref="B1:R56"/>
  <sheetViews>
    <sheetView showGridLines="0" tabSelected="1" view="pageBreakPreview" topLeftCell="C14" zoomScale="40" zoomScaleNormal="50" zoomScaleSheetLayoutView="40" workbookViewId="0">
      <selection activeCell="F47" sqref="F47"/>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53486749.979999997</v>
      </c>
      <c r="G8" s="17">
        <f t="shared" si="0"/>
        <v>3973739.61</v>
      </c>
      <c r="H8" s="17">
        <f t="shared" si="0"/>
        <v>3971256.43</v>
      </c>
      <c r="I8" s="17">
        <f t="shared" si="0"/>
        <v>3952934.61</v>
      </c>
      <c r="J8" s="17">
        <f t="shared" si="0"/>
        <v>3992133.21</v>
      </c>
      <c r="K8" s="17">
        <f t="shared" si="0"/>
        <v>6396628.8100000005</v>
      </c>
      <c r="L8" s="17">
        <f t="shared" si="0"/>
        <v>3966780.17</v>
      </c>
      <c r="M8" s="17">
        <f t="shared" si="0"/>
        <v>3956393.31</v>
      </c>
      <c r="N8" s="17">
        <f t="shared" si="0"/>
        <v>4008135.3200000003</v>
      </c>
      <c r="O8" s="17">
        <f t="shared" si="0"/>
        <v>4024019.0200000005</v>
      </c>
      <c r="P8" s="17">
        <f t="shared" si="0"/>
        <v>7639244.8399999999</v>
      </c>
      <c r="Q8" s="17">
        <f t="shared" si="0"/>
        <v>7605484.6500000004</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1" si="1">G9+H9+I9+J9+K9+L9+M9+N9+O9+P9+Q9+R9</f>
        <v>41877111.729999997</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3437500</v>
      </c>
      <c r="N9" s="21">
        <f>VLOOKUP($B9,'[2]EJECUCIÓN 2024'!$A$7:$S$107,15,FALSE)</f>
        <v>3482500</v>
      </c>
      <c r="O9" s="21">
        <f>VLOOKUP($B9,'[2]EJECUCIÓN 2024'!$A$7:$S$107,16,FALSE)</f>
        <v>3492500</v>
      </c>
      <c r="P9" s="21">
        <f>VLOOKUP($B9,'[2]EJECUCIÓN 2024'!$A$7:$S$107,17,FALSE)</f>
        <v>3702500</v>
      </c>
      <c r="Q9" s="21">
        <f>VLOOKUP(B9,'[2]EJECUCIÓN 2024'!$A$7:$S$107,18,FALSE)</f>
        <v>7058333.3300000001</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5823500.0099999998</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3377500.01</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4354.7</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4354.7</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5781783.540000001</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518893.31000000006</v>
      </c>
      <c r="N13" s="21">
        <f>VLOOKUP($B13,'[2]EJECUCIÓN 2024'!$A$7:$S$107,15,FALSE)</f>
        <v>525635.32000000007</v>
      </c>
      <c r="O13" s="21">
        <f>VLOOKUP($B13,'[2]EJECUCIÓN 2024'!$A$7:$S$107,16,FALSE)</f>
        <v>527164.32000000007</v>
      </c>
      <c r="P13" s="21">
        <f>VLOOKUP($B13,'[2]EJECUCIÓN 2024'!$A$7:$S$107,17,FALSE)</f>
        <v>559244.83000000007</v>
      </c>
      <c r="Q13" s="21">
        <f>VLOOKUP(B13,'[2]EJECUCIÓN 2024'!$A$7:$S$107,18,FALSE)</f>
        <v>547151.31999999995</v>
      </c>
      <c r="R13" s="21">
        <f>VLOOKUP(B13,'[2]EJECUCIÓN 2024'!$A$7:$S$107,19,FALSE)</f>
        <v>0</v>
      </c>
    </row>
    <row r="14" spans="2:18" ht="42" customHeight="1" x14ac:dyDescent="0.6">
      <c r="B14" s="15">
        <v>2.2000000000000002</v>
      </c>
      <c r="C14" s="16" t="s">
        <v>30</v>
      </c>
      <c r="D14" s="17">
        <f>D15+D16+D17+D18+D19+D20+D21+D22+D23</f>
        <v>91833402</v>
      </c>
      <c r="E14" s="17">
        <f>E15+E16+E17+E18+E19+E20+E21+E22+E23</f>
        <v>14791240.620000001</v>
      </c>
      <c r="F14" s="17">
        <f t="shared" si="1"/>
        <v>7576657.4400000004</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621124.86</v>
      </c>
      <c r="N14" s="17">
        <f t="shared" si="2"/>
        <v>592363.46</v>
      </c>
      <c r="O14" s="17">
        <f t="shared" si="2"/>
        <v>351117.08999999997</v>
      </c>
      <c r="P14" s="17">
        <f t="shared" si="2"/>
        <v>687923.07000000007</v>
      </c>
      <c r="Q14" s="17">
        <f t="shared" si="2"/>
        <v>499946.92</v>
      </c>
      <c r="R14" s="17">
        <f t="shared" si="2"/>
        <v>0</v>
      </c>
    </row>
    <row r="15" spans="2:18" ht="42" customHeight="1" x14ac:dyDescent="0.6">
      <c r="B15" s="18" t="s">
        <v>31</v>
      </c>
      <c r="C15" s="19" t="s">
        <v>32</v>
      </c>
      <c r="D15" s="20">
        <f>VLOOKUP(B15,'[1]EJECUCIÓN 2024'!$A$7:$E$106,3,FALSE)</f>
        <v>2274000</v>
      </c>
      <c r="E15" s="20">
        <f>VLOOKUP(B15,'[1]EJECUCIÓN 2024'!$A$7:$E$106,5,FALSE)</f>
        <v>2230000</v>
      </c>
      <c r="F15" s="21">
        <f t="shared" si="1"/>
        <v>1671881.43</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177626.12</v>
      </c>
      <c r="N15" s="21">
        <f>VLOOKUP($B15,'[2]EJECUCIÓN 2024'!$A$7:$S$107,15,FALSE)</f>
        <v>131154.72</v>
      </c>
      <c r="O15" s="21">
        <f>VLOOKUP($B15,'[2]EJECUCIÓN 2024'!$A$7:$S$107,16,FALSE)</f>
        <v>160037.28</v>
      </c>
      <c r="P15" s="21">
        <f>VLOOKUP($B15,'[2]EJECUCIÓN 2024'!$A$7:$S$107,17,FALSE)</f>
        <v>158149.27000000002</v>
      </c>
      <c r="Q15" s="21">
        <f>VLOOKUP(B15,'[2]EJECUCIÓN 2024'!$A$7:$S$107,18,FALSE)</f>
        <v>156860.44</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181041.5</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20738.5</v>
      </c>
      <c r="N16" s="21">
        <f>VLOOKUP($B16,'[2]EJECUCIÓN 2024'!$A$7:$S$107,15,FALSE)</f>
        <v>0</v>
      </c>
      <c r="O16" s="21">
        <f>VLOOKUP($B16,'[2]EJECUCIÓN 2024'!$A$7:$S$107,16,FALSE)</f>
        <v>0</v>
      </c>
      <c r="P16" s="21">
        <f>VLOOKUP($B16,'[2]EJECUCIÓN 2024'!$A$7:$S$107,17,FALSE)</f>
        <v>0</v>
      </c>
      <c r="Q16" s="21">
        <f>VLOOKUP(B16,'[2]EJECUCIÓN 2024'!$A$7:$S$107,18,FALSE)</f>
        <v>14927</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240935.28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3750</v>
      </c>
      <c r="N17" s="21">
        <f>VLOOKUP($B17,'[2]EJECUCIÓN 2024'!$A$7:$S$107,15,FALSE)</f>
        <v>7500</v>
      </c>
      <c r="O17" s="21">
        <f>VLOOKUP($B17,'[2]EJECUCIÓN 2024'!$A$7:$S$107,16,FALSE)</f>
        <v>70700</v>
      </c>
      <c r="P17" s="21">
        <f>VLOOKUP($B17,'[2]EJECUCIÓN 2024'!$A$7:$S$107,17,FALSE)</f>
        <v>0</v>
      </c>
      <c r="Q17" s="21">
        <f>VLOOKUP(B17,'[2]EJECUCIÓN 2024'!$A$7:$S$107,18,FALSE)</f>
        <v>28500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367867.28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1000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1196000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1788378.5999999999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169444.5</v>
      </c>
      <c r="O20" s="21">
        <f>VLOOKUP($B20,'[2]EJECUCIÓN 2024'!$A$7:$S$107,16,FALSE)</f>
        <v>59742.44</v>
      </c>
      <c r="P20" s="21">
        <f>VLOOKUP($B20,'[2]EJECUCIÓN 2024'!$A$7:$S$107,17,FALSE)</f>
        <v>73719.320000000007</v>
      </c>
      <c r="Q20" s="21">
        <f>VLOOKUP(B20,'[2]EJECUCIÓN 2024'!$A$7:$S$107,18,FALSE)</f>
        <v>187818</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382850</v>
      </c>
      <c r="F21" s="21">
        <f t="shared" si="1"/>
        <v>64187.649999999994</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23730</v>
      </c>
      <c r="O21" s="21">
        <f>VLOOKUP($B21,'[2]EJECUCIÓN 2024'!$A$7:$S$107,16,FALSE)</f>
        <v>37707.649999999994</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2870000</v>
      </c>
      <c r="F22" s="21">
        <f t="shared" si="1"/>
        <v>1119671.0999999999</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245550.24</v>
      </c>
      <c r="N22" s="21">
        <f>VLOOKUP($B22,'[2]EJECUCIÓN 2024'!$A$7:$S$107,15,FALSE)</f>
        <v>69728.240000000005</v>
      </c>
      <c r="O22" s="21">
        <f>VLOOKUP($B22,'[2]EJECUCIÓN 2024'!$A$7:$S$107,16,FALSE)</f>
        <v>21929.72</v>
      </c>
      <c r="P22" s="21">
        <f>VLOOKUP($B22,'[2]EJECUCIÓN 2024'!$A$7:$S$107,17,FALSE)</f>
        <v>64816.480000000003</v>
      </c>
      <c r="Q22" s="21">
        <f>VLOOKUP(B22,'[2]EJECUCIÓN 2024'!$A$7:$S$107,18,FALSE)</f>
        <v>111841.48</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1186206.6000000001</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173460</v>
      </c>
      <c r="N23" s="21">
        <f>VLOOKUP($B23,'[2]EJECUCIÓN 2024'!$A$7:$S$107,15,FALSE)</f>
        <v>190806</v>
      </c>
      <c r="O23" s="21">
        <f>VLOOKUP($B23,'[2]EJECUCIÓN 2024'!$A$7:$S$107,16,FALSE)</f>
        <v>0</v>
      </c>
      <c r="P23" s="21">
        <f>VLOOKUP($B23,'[2]EJECUCIÓN 2024'!$A$7:$S$107,17,FALSE)</f>
        <v>391238</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6653544</v>
      </c>
      <c r="F24" s="17">
        <f t="shared" si="3"/>
        <v>5137109.8600000003</v>
      </c>
      <c r="G24" s="17">
        <f t="shared" si="3"/>
        <v>0</v>
      </c>
      <c r="H24" s="17">
        <f t="shared" si="3"/>
        <v>440096.88</v>
      </c>
      <c r="I24" s="17">
        <f t="shared" si="3"/>
        <v>15340</v>
      </c>
      <c r="J24" s="17">
        <f t="shared" si="3"/>
        <v>435397.7</v>
      </c>
      <c r="K24" s="17">
        <f t="shared" si="3"/>
        <v>398098.99</v>
      </c>
      <c r="L24" s="17">
        <f t="shared" si="3"/>
        <v>414329.99</v>
      </c>
      <c r="M24" s="17">
        <f t="shared" si="3"/>
        <v>677043.57000000007</v>
      </c>
      <c r="N24" s="17">
        <f t="shared" si="3"/>
        <v>606800.4</v>
      </c>
      <c r="O24" s="17">
        <f t="shared" si="3"/>
        <v>404176.17</v>
      </c>
      <c r="P24" s="17">
        <f t="shared" si="3"/>
        <v>556012.18000000005</v>
      </c>
      <c r="Q24" s="17">
        <f t="shared" si="3"/>
        <v>1189813.98</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77788.62</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17919.8</v>
      </c>
      <c r="N25" s="21">
        <f>VLOOKUP($B25,'[2]EJECUCIÓN 2024'!$A$7:$S$107,15,FALSE)</f>
        <v>3435</v>
      </c>
      <c r="O25" s="21">
        <f>VLOOKUP($B25,'[2]EJECUCIÓN 2024'!$A$7:$S$107,16,FALSE)</f>
        <v>3750</v>
      </c>
      <c r="P25" s="21">
        <f>VLOOKUP($B25,'[2]EJECUCIÓN 2024'!$A$7:$S$107,17,FALSE)</f>
        <v>18805.62</v>
      </c>
      <c r="Q25" s="21">
        <f>VLOOKUP(B25,'[2]EJECUCIÓN 2024'!$A$7:$S$107,18,FALSE)</f>
        <v>2080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261600</v>
      </c>
      <c r="F26" s="21">
        <f t="shared" si="1"/>
        <v>253837.21</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178121</v>
      </c>
      <c r="O26" s="21">
        <f>VLOOKUP($B26,'[2]EJECUCIÓN 2024'!$A$7:$S$107,16,FALSE)</f>
        <v>0</v>
      </c>
      <c r="P26" s="21">
        <f>VLOOKUP($B26,'[2]EJECUCIÓN 2024'!$A$7:$S$107,17,FALSE)</f>
        <v>8244.99</v>
      </c>
      <c r="Q26" s="21">
        <f>VLOOKUP(B26,'[2]EJECUCIÓN 2024'!$A$7:$S$107,18,FALSE)</f>
        <v>67471.22</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32154.21</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9208.9</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1037.24</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1037.24</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5029668.04</v>
      </c>
      <c r="F30" s="21">
        <f t="shared" si="1"/>
        <v>3853852.42</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443370.02</v>
      </c>
      <c r="N30" s="21">
        <f>VLOOKUP($B30,'[2]EJECUCIÓN 2024'!$A$7:$S$107,15,FALSE)</f>
        <v>375000</v>
      </c>
      <c r="O30" s="21">
        <f>VLOOKUP($B30,'[2]EJECUCIÓN 2024'!$A$7:$S$107,16,FALSE)</f>
        <v>375000</v>
      </c>
      <c r="P30" s="21">
        <f>VLOOKUP($B30,'[2]EJECUCIÓN 2024'!$A$7:$S$107,17,FALSE)</f>
        <v>375531</v>
      </c>
      <c r="Q30" s="21">
        <f>VLOOKUP(B30,'[2]EJECUCIÓN 2024'!$A$7:$S$107,18,FALSE)</f>
        <v>822000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1079675.96</v>
      </c>
      <c r="F31" s="21">
        <f t="shared" si="1"/>
        <v>918440.16</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214716.51</v>
      </c>
      <c r="N31" s="21">
        <f>VLOOKUP($B31,'[2]EJECUCIÓN 2024'!$A$7:$S$107,15,FALSE)</f>
        <v>50244.4</v>
      </c>
      <c r="O31" s="21">
        <f>VLOOKUP($B31,'[2]EJECUCIÓN 2024'!$A$7:$S$107,16,FALSE)</f>
        <v>25426.17</v>
      </c>
      <c r="P31" s="21">
        <f>VLOOKUP($B31,'[2]EJECUCIÓN 2024'!$A$7:$S$107,17,FALSE)</f>
        <v>144221.67000000001</v>
      </c>
      <c r="Q31" s="21">
        <f>VLOOKUP(B31,'[2]EJECUCIÓN 2024'!$A$7:$S$107,18,FALSE)</f>
        <v>298262.76</v>
      </c>
      <c r="R31" s="21">
        <f>VLOOKUP(B31,'[2]EJECUCIÓN 2024'!$A$7:$S$107,19,FALSE)</f>
        <v>0</v>
      </c>
    </row>
    <row r="32" spans="2:18" ht="57" customHeight="1" x14ac:dyDescent="0.6">
      <c r="B32" s="15">
        <v>2.4</v>
      </c>
      <c r="C32" s="16" t="s">
        <v>64</v>
      </c>
      <c r="D32" s="22">
        <f>D33+D34</f>
        <v>0</v>
      </c>
      <c r="E32" s="22">
        <f t="shared" ref="E32:R32" si="4">E33+E34</f>
        <v>78670028.780000001</v>
      </c>
      <c r="F32" s="22">
        <f t="shared" si="4"/>
        <v>71880888.459999993</v>
      </c>
      <c r="G32" s="22">
        <f t="shared" si="4"/>
        <v>0</v>
      </c>
      <c r="H32" s="22">
        <f t="shared" si="4"/>
        <v>10920028.84</v>
      </c>
      <c r="I32" s="22">
        <f t="shared" si="4"/>
        <v>9010776.5899999999</v>
      </c>
      <c r="J32" s="22">
        <f t="shared" si="4"/>
        <v>6463323.1699999999</v>
      </c>
      <c r="K32" s="22">
        <f t="shared" si="4"/>
        <v>0</v>
      </c>
      <c r="L32" s="22">
        <f t="shared" si="4"/>
        <v>12926646.34</v>
      </c>
      <c r="M32" s="22">
        <f t="shared" si="4"/>
        <v>6706820.8399999999</v>
      </c>
      <c r="N32" s="22">
        <f t="shared" si="4"/>
        <v>6463323.1699999999</v>
      </c>
      <c r="O32" s="22">
        <f t="shared" si="4"/>
        <v>6463323.1699999999</v>
      </c>
      <c r="P32" s="22">
        <f t="shared" si="4"/>
        <v>6463323.1699999999</v>
      </c>
      <c r="Q32" s="22">
        <f t="shared" si="4"/>
        <v>6463323.1699999999</v>
      </c>
      <c r="R32" s="22">
        <f t="shared" si="4"/>
        <v>0</v>
      </c>
    </row>
    <row r="33" spans="2:18" ht="57" customHeight="1" x14ac:dyDescent="0.6">
      <c r="B33" s="18" t="s">
        <v>65</v>
      </c>
      <c r="C33" s="19" t="s">
        <v>66</v>
      </c>
      <c r="D33" s="20">
        <f>VLOOKUP(B33,'[1]EJECUCIÓN 2024'!$A$7:$E$106,3,FALSE)</f>
        <v>0</v>
      </c>
      <c r="E33" s="20">
        <f>VLOOKUP(B33,'[1]EJECUCIÓN 2024'!$A$7:$E$106,5,FALSE)</f>
        <v>78425028.780000001</v>
      </c>
      <c r="F33" s="21">
        <f t="shared" ref="F33:F34" si="5">G33+H33+I33+J33+K33+L33+M33+N33+O33+P33+Q33+R33</f>
        <v>71637390.890000001</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6463323.2699999996</v>
      </c>
      <c r="N33" s="21">
        <f>VLOOKUP($B33,'[2]EJECUCIÓN 2024'!$A$7:$S$107,15,FALSE)</f>
        <v>6463323.1699999999</v>
      </c>
      <c r="O33" s="21">
        <f>VLOOKUP($B33,'[2]EJECUCIÓN 2024'!$A$7:$S$107,16,FALSE)</f>
        <v>6463323.1699999999</v>
      </c>
      <c r="P33" s="21">
        <f>VLOOKUP($B33,'[2]EJECUCIÓN 2024'!$A$7:$S$107,17,FALSE)</f>
        <v>6463323.1699999999</v>
      </c>
      <c r="Q33" s="21">
        <f>VLOOKUP(B33,'[2]EJECUCIÓN 2024'!$A$7:$S$107,18,FALSE)</f>
        <v>6463323.1699999999</v>
      </c>
      <c r="R33" s="21">
        <f>VLOOKUP(B33,'[2]EJECUCIÓN 2024'!$A$7:$S$107,19,FALSE)</f>
        <v>0</v>
      </c>
    </row>
    <row r="34" spans="2:18" ht="57" customHeight="1" x14ac:dyDescent="0.6">
      <c r="B34" s="18" t="s">
        <v>67</v>
      </c>
      <c r="C34" s="19" t="s">
        <v>68</v>
      </c>
      <c r="D34" s="20">
        <f>VLOOKUP(B34,'[1]EJECUCIÓN 2024'!$A$7:$E$106,3,FALSE)</f>
        <v>0</v>
      </c>
      <c r="E34" s="20">
        <f>VLOOKUP(B34,'[1]EJECUCIÓN 2024'!$A$7:$E$106,5,FALSE)</f>
        <v>245000</v>
      </c>
      <c r="F34" s="21">
        <f t="shared" si="5"/>
        <v>243497.57</v>
      </c>
      <c r="G34" s="21">
        <f>VLOOKUP($B34,'[2]EJECUCIÓN 2024'!$A$7:$S$107,8,FALSE)</f>
        <v>0</v>
      </c>
      <c r="H34" s="21">
        <f>VLOOKUP($B34,'[2]EJECUCIÓN 2024'!$A$7:$S$107,9,FALSE)</f>
        <v>0</v>
      </c>
      <c r="I34" s="21">
        <f>VLOOKUP($B34,'[2]EJECUCIÓN 2024'!$A$7:$S$107,10,FALSE)</f>
        <v>0</v>
      </c>
      <c r="J34" s="21">
        <f>VLOOKUP($B34,'[2]EJECUCIÓN 2024'!$A$7:$S$107,11,FALSE)</f>
        <v>0</v>
      </c>
      <c r="K34" s="21">
        <f>VLOOKUP($B34,'[2]EJECUCIÓN 2024'!$A$7:$S$107,12,FALSE)</f>
        <v>0</v>
      </c>
      <c r="L34" s="21">
        <f>VLOOKUP($B34,'[2]EJECUCIÓN 2024'!$A$7:$S$107,13,FALSE)</f>
        <v>0</v>
      </c>
      <c r="M34" s="21">
        <f>VLOOKUP($B34,'[2]EJECUCIÓN 2024'!$A$7:$S$107,14,FALSE)</f>
        <v>243497.57</v>
      </c>
      <c r="N34" s="21">
        <f>VLOOKUP($B34,'[2]EJECUCIÓN 2024'!$A$7:$S$107,15,FALSE)</f>
        <v>0</v>
      </c>
      <c r="O34" s="21">
        <f>VLOOKUP($B34,'[2]EJECUCIÓN 2024'!$A$7:$S$107,16,FALSE)</f>
        <v>0</v>
      </c>
      <c r="P34" s="21">
        <f>VLOOKUP($B34,'[2]EJECUCIÓN 2024'!$A$7:$S$107,17,FALSE)</f>
        <v>0</v>
      </c>
      <c r="Q34" s="21">
        <f>VLOOKUP(B34,'[2]EJECUCIÓN 2024'!$A$7:$S$107,18,FALSE)</f>
        <v>0</v>
      </c>
      <c r="R34" s="21">
        <f>VLOOKUP(B34,'[2]EJECUCIÓN 2024'!$A$7:$S$107,19,FALSE)</f>
        <v>0</v>
      </c>
    </row>
    <row r="35" spans="2:18" ht="70.5" customHeight="1" x14ac:dyDescent="0.6">
      <c r="B35" s="15">
        <v>2.6</v>
      </c>
      <c r="C35" s="16" t="s">
        <v>69</v>
      </c>
      <c r="D35" s="22">
        <f>D36+D37+D38</f>
        <v>685000</v>
      </c>
      <c r="E35" s="22">
        <f t="shared" ref="E35:R35" si="6">E36+E37+E38</f>
        <v>2322830</v>
      </c>
      <c r="F35" s="22">
        <f t="shared" si="6"/>
        <v>1611006.33</v>
      </c>
      <c r="G35" s="22">
        <f t="shared" si="6"/>
        <v>0</v>
      </c>
      <c r="H35" s="22">
        <f t="shared" si="6"/>
        <v>0</v>
      </c>
      <c r="I35" s="22">
        <f t="shared" si="6"/>
        <v>0</v>
      </c>
      <c r="J35" s="22">
        <f t="shared" si="6"/>
        <v>295</v>
      </c>
      <c r="K35" s="22">
        <f t="shared" si="6"/>
        <v>0</v>
      </c>
      <c r="L35" s="22">
        <f t="shared" si="6"/>
        <v>810164.4</v>
      </c>
      <c r="M35" s="22">
        <f t="shared" si="6"/>
        <v>327360.84999999998</v>
      </c>
      <c r="N35" s="22">
        <f t="shared" si="6"/>
        <v>56965.290000000008</v>
      </c>
      <c r="O35" s="22">
        <f t="shared" si="6"/>
        <v>236556</v>
      </c>
      <c r="P35" s="22">
        <f t="shared" si="6"/>
        <v>179664.79</v>
      </c>
      <c r="Q35" s="22">
        <f t="shared" si="6"/>
        <v>0</v>
      </c>
      <c r="R35" s="22">
        <f t="shared" si="6"/>
        <v>0</v>
      </c>
    </row>
    <row r="36" spans="2:18" ht="42" customHeight="1" x14ac:dyDescent="0.6">
      <c r="B36" s="18" t="s">
        <v>70</v>
      </c>
      <c r="C36" s="19" t="s">
        <v>71</v>
      </c>
      <c r="D36" s="20">
        <f>VLOOKUP(B36,'[1]EJECUCIÓN 2024'!$A$7:$E$115,3,FALSE)</f>
        <v>585000</v>
      </c>
      <c r="E36" s="20">
        <f>VLOOKUP(B36,'[1]EJECUCIÓN 2024'!$A$7:$E$115,5,FALSE)</f>
        <v>1350750</v>
      </c>
      <c r="F36" s="21">
        <f>G36+H36+I36+J36+K36+L36+M36+N36+O36+P36+Q36+R36</f>
        <v>717407.12</v>
      </c>
      <c r="G36" s="21">
        <f>VLOOKUP($B36,'[2]EJECUCIÓN 2024'!$A$7:$S$115,8,FALSE)</f>
        <v>0</v>
      </c>
      <c r="H36" s="21">
        <f>VLOOKUP($B36,'[2]EJECUCIÓN 2024'!$A$7:$S$115,9,FALSE)</f>
        <v>0</v>
      </c>
      <c r="I36" s="21">
        <f>VLOOKUP($B36,'[2]EJECUCIÓN 2024'!$A$7:$S$115,10,FALSE)</f>
        <v>0</v>
      </c>
      <c r="J36" s="21">
        <f>VLOOKUP($B36,'[2]EJECUCIÓN 2024'!$A$7:$S$115,11,FALSE)</f>
        <v>295</v>
      </c>
      <c r="K36" s="21">
        <f>VLOOKUP($B36,'[2]EJECUCIÓN 2024'!$A$7:$S$115,12,FALSE)</f>
        <v>0</v>
      </c>
      <c r="L36" s="21">
        <f>VLOOKUP($B36,'[2]EJECUCIÓN 2024'!$A$7:$S$115,13,FALSE)</f>
        <v>36084.400000000001</v>
      </c>
      <c r="M36" s="21">
        <f>VLOOKUP($B36,'[2]EJECUCIÓN 2024'!$A$7:$S$115,14,FALSE)</f>
        <v>327360.84999999998</v>
      </c>
      <c r="N36" s="21">
        <f>VLOOKUP($B36,'[2]EJECUCIÓN 2024'!$A$7:$S$115,15,FALSE)</f>
        <v>49675.270000000004</v>
      </c>
      <c r="O36" s="21">
        <f>VLOOKUP($B36,'[2]EJECUCIÓN 2024'!$A$7:$S$115,16,FALSE)</f>
        <v>164256</v>
      </c>
      <c r="P36" s="21">
        <f>VLOOKUP($B36,'[2]EJECUCIÓN 2024'!$A$7:$S$115,17,FALSE)</f>
        <v>139735.6</v>
      </c>
      <c r="Q36" s="21">
        <f>VLOOKUP(B36,'[2]EJECUCIÓN 2024'!$A$7:$S$115,18,FALSE)</f>
        <v>0</v>
      </c>
      <c r="R36" s="21">
        <f>VLOOKUP(B36,'[2]EJECUCIÓN 2024'!$A$7:$S$115,19,FALSE)</f>
        <v>0</v>
      </c>
    </row>
    <row r="37" spans="2:18" ht="64.5" customHeight="1" x14ac:dyDescent="0.6">
      <c r="B37" s="18" t="s">
        <v>72</v>
      </c>
      <c r="C37" s="19" t="s">
        <v>73</v>
      </c>
      <c r="D37" s="20">
        <f>VLOOKUP(B37,'[1]EJECUCIÓN 2024'!$A$7:$E$115,3,FALSE)</f>
        <v>0</v>
      </c>
      <c r="E37" s="20">
        <f>VLOOKUP(B37,'[1]EJECUCIÓN 2024'!$A$7:$E$115,5,FALSE)</f>
        <v>48000</v>
      </c>
      <c r="F37" s="21">
        <f>G37+H37+I37+J37+K37+L37+M37+N37+O37+P37+Q37+R37</f>
        <v>39929.19</v>
      </c>
      <c r="G37" s="21">
        <f>VLOOKUP($B37,'[2]EJECUCIÓN 2024'!$A$7:$S$115,8,FALSE)</f>
        <v>0</v>
      </c>
      <c r="H37" s="21">
        <f>VLOOKUP($B37,'[2]EJECUCIÓN 2024'!$A$7:$S$115,9,FALSE)</f>
        <v>0</v>
      </c>
      <c r="I37" s="21">
        <f>VLOOKUP($B37,'[2]EJECUCIÓN 2024'!$A$7:$S$115,10,FALSE)</f>
        <v>0</v>
      </c>
      <c r="J37" s="21">
        <f>VLOOKUP($B37,'[2]EJECUCIÓN 2024'!$A$7:$S$115,11,FALSE)</f>
        <v>0</v>
      </c>
      <c r="K37" s="21">
        <f>VLOOKUP($B37,'[2]EJECUCIÓN 2024'!$A$7:$S$115,12,FALSE)</f>
        <v>0</v>
      </c>
      <c r="L37" s="21">
        <f>VLOOKUP($B37,'[2]EJECUCIÓN 2024'!$A$7:$S$115,13,FALSE)</f>
        <v>0</v>
      </c>
      <c r="M37" s="21">
        <f>VLOOKUP($B37,'[2]EJECUCIÓN 2024'!$A$7:$S$115,14,FALSE)</f>
        <v>0</v>
      </c>
      <c r="N37" s="21">
        <f>VLOOKUP($B37,'[2]EJECUCIÓN 2024'!$A$7:$S$115,15,FALSE)</f>
        <v>0</v>
      </c>
      <c r="O37" s="21">
        <f>VLOOKUP($B37,'[2]EJECUCIÓN 2024'!$A$7:$S$115,16,FALSE)</f>
        <v>0</v>
      </c>
      <c r="P37" s="21">
        <f>VLOOKUP($B37,'[2]EJECUCIÓN 2024'!$A$7:$S$115,17,FALSE)</f>
        <v>39929.19</v>
      </c>
      <c r="Q37" s="21">
        <f>VLOOKUP(B37,'[2]EJECUCIÓN 2024'!$A$7:$S$115,18,FALSE)</f>
        <v>0</v>
      </c>
      <c r="R37" s="21">
        <f>VLOOKUP(B37,'[2]EJECUCIÓN 2024'!$A$7:$S$115,19,FALSE)</f>
        <v>0</v>
      </c>
    </row>
    <row r="38" spans="2:18" ht="42" customHeight="1" x14ac:dyDescent="0.6">
      <c r="B38" s="18" t="s">
        <v>74</v>
      </c>
      <c r="C38" s="19" t="s">
        <v>75</v>
      </c>
      <c r="D38" s="20">
        <f>VLOOKUP(B38,'[1]EJECUCIÓN 2024'!$A$7:$E$120,3,FALSE)</f>
        <v>100000</v>
      </c>
      <c r="E38" s="20">
        <f>VLOOKUP(B38,'[1]EJECUCIÓN 2024'!$A$7:$E$120,5,FALSE)</f>
        <v>924080</v>
      </c>
      <c r="F38" s="21">
        <f>G38+H38+I38+J38+K38+L38+M38+N38+O38+P38+Q38+R38</f>
        <v>853670.02</v>
      </c>
      <c r="G38" s="21">
        <f>VLOOKUP($B38,'[2]EJECUCIÓN 2024'!$A$7:$S$120,8,FALSE)</f>
        <v>0</v>
      </c>
      <c r="H38" s="21">
        <f>VLOOKUP($B38,'[2]EJECUCIÓN 2024'!$A$7:$S$120,9,FALSE)</f>
        <v>0</v>
      </c>
      <c r="I38" s="21">
        <f>VLOOKUP($B38,'[2]EJECUCIÓN 2024'!$A$7:$S$120,10,FALSE)</f>
        <v>0</v>
      </c>
      <c r="J38" s="21">
        <f>VLOOKUP($B38,'[2]EJECUCIÓN 2024'!$A$7:$S$120,11,FALSE)</f>
        <v>0</v>
      </c>
      <c r="K38" s="21">
        <f>VLOOKUP($B38,'[2]EJECUCIÓN 2024'!$A$7:$S$120,12,FALSE)</f>
        <v>0</v>
      </c>
      <c r="L38" s="21">
        <f>VLOOKUP($B38,'[2]EJECUCIÓN 2024'!$A$7:$S$120,13,FALSE)</f>
        <v>774080</v>
      </c>
      <c r="M38" s="21">
        <f>VLOOKUP($B38,'[2]EJECUCIÓN 2024'!$A$7:$S$120,14,FALSE)</f>
        <v>0</v>
      </c>
      <c r="N38" s="21">
        <f>VLOOKUP($B38,'[2]EJECUCIÓN 2024'!$A$7:$S$120,15,FALSE)</f>
        <v>7290.02</v>
      </c>
      <c r="O38" s="21">
        <f>VLOOKUP($B38,'[2]EJECUCIÓN 2024'!$A$7:$S$120,16,FALSE)</f>
        <v>72300</v>
      </c>
      <c r="P38" s="21">
        <f>VLOOKUP($B38,'[2]EJECUCIÓN 2024'!$A$7:$S$120,17,FALSE)</f>
        <v>0</v>
      </c>
      <c r="Q38" s="21">
        <f>VLOOKUP(B38,'[2]EJECUCIÓN 2024'!$A$7:$S$120,18,FALSE)</f>
        <v>0</v>
      </c>
      <c r="R38" s="21">
        <f>VLOOKUP(B38,'[2]EJECUCIÓN 2024'!$A$7:$S$120,19,FALSE)</f>
        <v>0</v>
      </c>
    </row>
    <row r="39" spans="2:18" ht="75" customHeight="1" thickBot="1" x14ac:dyDescent="0.65">
      <c r="B39" s="23" t="s">
        <v>76</v>
      </c>
      <c r="C39" s="23"/>
      <c r="D39" s="24">
        <f>D8+D14+D24+D32+D35</f>
        <v>162500000</v>
      </c>
      <c r="E39" s="24">
        <f t="shared" ref="E39:R39" si="7">E8+E14+E24+E32+E35</f>
        <v>166724565.40000001</v>
      </c>
      <c r="F39" s="24">
        <f t="shared" si="7"/>
        <v>139692412.06999999</v>
      </c>
      <c r="G39" s="24">
        <f t="shared" si="7"/>
        <v>4381129.67</v>
      </c>
      <c r="H39" s="24">
        <f t="shared" si="7"/>
        <v>16058885.67</v>
      </c>
      <c r="I39" s="24">
        <f t="shared" si="7"/>
        <v>13926497.539999999</v>
      </c>
      <c r="J39" s="24">
        <f t="shared" si="7"/>
        <v>11271374.390000001</v>
      </c>
      <c r="K39" s="24">
        <f t="shared" si="7"/>
        <v>8442302.8800000008</v>
      </c>
      <c r="L39" s="24">
        <f t="shared" si="7"/>
        <v>18831962.629999999</v>
      </c>
      <c r="M39" s="24">
        <f t="shared" si="7"/>
        <v>12288743.43</v>
      </c>
      <c r="N39" s="24">
        <f t="shared" si="7"/>
        <v>11727587.640000001</v>
      </c>
      <c r="O39" s="24">
        <f t="shared" si="7"/>
        <v>11479191.449999999</v>
      </c>
      <c r="P39" s="24">
        <f t="shared" si="7"/>
        <v>15526168.049999999</v>
      </c>
      <c r="Q39" s="24">
        <f t="shared" si="7"/>
        <v>15758568.720000001</v>
      </c>
      <c r="R39" s="24">
        <f t="shared" si="7"/>
        <v>0</v>
      </c>
    </row>
    <row r="40" spans="2:18" ht="17.25" customHeight="1" x14ac:dyDescent="0.6">
      <c r="B40" s="25"/>
      <c r="C40" s="25"/>
      <c r="D40" s="25"/>
      <c r="E40" s="25"/>
      <c r="F40" s="25"/>
      <c r="G40" s="25"/>
      <c r="O40" s="4"/>
    </row>
    <row r="41" spans="2:18" ht="27.75" customHeight="1" x14ac:dyDescent="0.6">
      <c r="B41" s="26" t="s">
        <v>77</v>
      </c>
      <c r="C41" s="26"/>
      <c r="D41" s="26"/>
      <c r="E41" s="26"/>
      <c r="F41" s="26"/>
      <c r="G41" s="26"/>
      <c r="M41" s="4"/>
      <c r="O41" s="4"/>
      <c r="P41" s="4"/>
      <c r="R41" s="27"/>
    </row>
    <row r="42" spans="2:18" ht="42" customHeight="1" x14ac:dyDescent="0.6">
      <c r="B42" s="28" t="s">
        <v>78</v>
      </c>
      <c r="C42" s="28"/>
      <c r="D42" s="28"/>
      <c r="E42" s="28"/>
      <c r="F42" s="28"/>
      <c r="G42" s="28"/>
      <c r="H42" s="28"/>
      <c r="M42" s="4"/>
      <c r="P42" s="4"/>
      <c r="R42" s="4"/>
    </row>
    <row r="43" spans="2:18" ht="42" customHeight="1" x14ac:dyDescent="0.6">
      <c r="B43" s="29" t="s">
        <v>79</v>
      </c>
      <c r="C43" s="29"/>
      <c r="D43" s="29"/>
      <c r="E43" s="29"/>
      <c r="F43" s="29"/>
      <c r="G43" s="29"/>
      <c r="H43" s="29"/>
      <c r="I43" s="29"/>
      <c r="J43" s="29"/>
      <c r="R43" s="4"/>
    </row>
    <row r="44" spans="2:18" ht="75.75" customHeight="1" x14ac:dyDescent="0.6">
      <c r="B44" s="29" t="s">
        <v>80</v>
      </c>
      <c r="C44" s="29"/>
      <c r="D44" s="29"/>
      <c r="E44" s="29"/>
      <c r="F44" s="29"/>
      <c r="G44" s="29"/>
      <c r="H44" s="29"/>
      <c r="I44" s="29"/>
      <c r="J44" s="29"/>
      <c r="K44" s="29"/>
      <c r="L44" s="29"/>
      <c r="M44" s="29"/>
      <c r="N44" s="29"/>
      <c r="O44" s="29"/>
      <c r="P44" s="29"/>
      <c r="Q44" s="29"/>
      <c r="R44" s="29"/>
    </row>
    <row r="45" spans="2:18" ht="12.75" customHeight="1" x14ac:dyDescent="0.6">
      <c r="G45" s="4"/>
      <c r="H45" s="4"/>
      <c r="I45" s="4"/>
      <c r="J45" s="4"/>
      <c r="K45" s="4"/>
    </row>
    <row r="46" spans="2:18" ht="29.25" customHeight="1" x14ac:dyDescent="0.6">
      <c r="F46" s="4"/>
      <c r="G46" s="4"/>
      <c r="H46" s="4"/>
      <c r="I46" s="4"/>
      <c r="J46" s="4"/>
      <c r="K46" s="4"/>
    </row>
    <row r="47" spans="2:18" x14ac:dyDescent="0.6">
      <c r="B47" s="30" t="s">
        <v>81</v>
      </c>
      <c r="C47" s="30"/>
      <c r="D47" s="31"/>
      <c r="E47" s="31"/>
      <c r="F47" s="4"/>
      <c r="H47" s="2" t="s">
        <v>82</v>
      </c>
      <c r="I47" s="4"/>
      <c r="J47" s="4"/>
      <c r="K47" s="4"/>
      <c r="M47" s="2" t="s">
        <v>83</v>
      </c>
    </row>
    <row r="48" spans="2:18" ht="104.25" customHeight="1" x14ac:dyDescent="0.6">
      <c r="C48" s="32"/>
      <c r="D48" s="32"/>
      <c r="E48" s="32"/>
      <c r="F48" s="4"/>
    </row>
    <row r="49" spans="2:18" ht="50.25" customHeight="1" x14ac:dyDescent="0.6">
      <c r="D49" s="33" t="s">
        <v>84</v>
      </c>
      <c r="E49" s="34"/>
      <c r="F49" s="35"/>
      <c r="G49" s="35"/>
      <c r="H49" s="34" t="s">
        <v>85</v>
      </c>
      <c r="I49" s="34"/>
      <c r="J49" s="34"/>
      <c r="K49" s="35"/>
      <c r="L49" s="35"/>
      <c r="M49" s="34" t="s">
        <v>86</v>
      </c>
      <c r="N49" s="34"/>
      <c r="O49" s="34"/>
      <c r="Q49" s="35"/>
      <c r="R49" s="35"/>
    </row>
    <row r="50" spans="2:18" ht="48" customHeight="1" x14ac:dyDescent="0.6">
      <c r="B50" s="36"/>
      <c r="D50" s="37" t="s">
        <v>87</v>
      </c>
      <c r="E50" s="37"/>
      <c r="F50" s="38"/>
      <c r="G50" s="38"/>
      <c r="H50" s="39" t="s">
        <v>88</v>
      </c>
      <c r="I50" s="39"/>
      <c r="J50" s="39"/>
      <c r="L50" s="38"/>
      <c r="M50" s="39" t="s">
        <v>89</v>
      </c>
      <c r="N50" s="39"/>
      <c r="O50" s="39"/>
      <c r="Q50" s="36"/>
      <c r="R50" s="36"/>
    </row>
    <row r="53" spans="2:18" x14ac:dyDescent="0.6">
      <c r="B53" s="33" t="s">
        <v>90</v>
      </c>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row r="55" spans="2:18" x14ac:dyDescent="0.6">
      <c r="B55" s="33"/>
      <c r="C55" s="33"/>
      <c r="D55" s="33"/>
      <c r="E55" s="33"/>
      <c r="F55" s="33"/>
      <c r="G55" s="33"/>
      <c r="H55" s="33"/>
      <c r="I55" s="33"/>
      <c r="J55" s="33"/>
      <c r="K55" s="33"/>
      <c r="L55" s="33"/>
      <c r="M55" s="33"/>
      <c r="N55" s="33"/>
      <c r="O55" s="33"/>
      <c r="P55" s="33"/>
      <c r="Q55" s="33"/>
      <c r="R55" s="33"/>
    </row>
    <row r="56" spans="2:18" x14ac:dyDescent="0.6">
      <c r="B56" s="33"/>
      <c r="C56" s="33"/>
      <c r="D56" s="33"/>
      <c r="E56" s="33"/>
      <c r="F56" s="33"/>
      <c r="G56" s="33"/>
      <c r="H56" s="33"/>
      <c r="I56" s="33"/>
      <c r="J56" s="33"/>
      <c r="K56" s="33"/>
      <c r="L56" s="33"/>
      <c r="M56" s="33"/>
      <c r="N56" s="33"/>
      <c r="O56" s="33"/>
      <c r="P56" s="33"/>
      <c r="Q56" s="33"/>
      <c r="R56" s="33"/>
    </row>
  </sheetData>
  <mergeCells count="18">
    <mergeCell ref="D50:E50"/>
    <mergeCell ref="H50:J50"/>
    <mergeCell ref="M50:O50"/>
    <mergeCell ref="B53:R56"/>
    <mergeCell ref="B41:G41"/>
    <mergeCell ref="B42:H42"/>
    <mergeCell ref="B43:J43"/>
    <mergeCell ref="B44:R44"/>
    <mergeCell ref="B47:C47"/>
    <mergeCell ref="D49:E49"/>
    <mergeCell ref="H49:J49"/>
    <mergeCell ref="M49:O49"/>
    <mergeCell ref="L3:P3"/>
    <mergeCell ref="B4:P4"/>
    <mergeCell ref="Q4:R5"/>
    <mergeCell ref="B6:C6"/>
    <mergeCell ref="B39:C39"/>
    <mergeCell ref="B40:G40"/>
  </mergeCells>
  <hyperlinks>
    <hyperlink ref="Q4" r:id="rId1" display="Info@digera.gob.do" xr:uid="{9D26DA84-8D02-40F4-8695-256681A4FF5D}"/>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NOVIEMBRE 2024</vt:lpstr>
      <vt:lpstr>'NOVIEMBRE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2024-12-03T14:33:05Z</dcterms:created>
  <dcterms:modified xsi:type="dcterms:W3CDTF">2024-12-03T14:33:54Z</dcterms:modified>
</cp:coreProperties>
</file>