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0" documentId="8_{0D2F386F-3F9E-4BCB-AFB2-0106884E7903}" xr6:coauthVersionLast="47" xr6:coauthVersionMax="47" xr10:uidLastSave="{00000000-0000-0000-0000-000000000000}"/>
  <bookViews>
    <workbookView xWindow="-120" yWindow="-120" windowWidth="29040" windowHeight="15720" xr2:uid="{DE504EB6-96A2-4A95-9920-C5F20D2B1125}"/>
  </bookViews>
  <sheets>
    <sheet name="Contratados Marz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E25" i="1"/>
  <c r="K24" i="1"/>
  <c r="J24" i="1"/>
  <c r="I24" i="1"/>
  <c r="H24" i="1"/>
  <c r="F24" i="1"/>
  <c r="Q24" i="1" s="1"/>
  <c r="R24" i="1" s="1"/>
  <c r="K23" i="1"/>
  <c r="J23" i="1"/>
  <c r="I23" i="1"/>
  <c r="H23" i="1"/>
  <c r="F23" i="1"/>
  <c r="L23" i="1" s="1"/>
  <c r="K22" i="1"/>
  <c r="J22" i="1"/>
  <c r="I22" i="1"/>
  <c r="H22" i="1"/>
  <c r="F22" i="1"/>
  <c r="Q22" i="1" s="1"/>
  <c r="R22" i="1" s="1"/>
  <c r="K21" i="1"/>
  <c r="J21" i="1"/>
  <c r="I21" i="1"/>
  <c r="H21" i="1"/>
  <c r="F21" i="1"/>
  <c r="L21" i="1" s="1"/>
  <c r="K20" i="1"/>
  <c r="J20" i="1"/>
  <c r="I20" i="1"/>
  <c r="H20" i="1"/>
  <c r="F20" i="1"/>
  <c r="K19" i="1"/>
  <c r="J19" i="1"/>
  <c r="I19" i="1"/>
  <c r="H19" i="1"/>
  <c r="F19" i="1"/>
  <c r="Q19" i="1" s="1"/>
  <c r="R19" i="1" s="1"/>
  <c r="K18" i="1"/>
  <c r="J18" i="1"/>
  <c r="I18" i="1"/>
  <c r="H18" i="1"/>
  <c r="F18" i="1"/>
  <c r="L18" i="1" s="1"/>
  <c r="K17" i="1"/>
  <c r="J17" i="1"/>
  <c r="I17" i="1"/>
  <c r="H17" i="1"/>
  <c r="F17" i="1"/>
  <c r="L17" i="1" s="1"/>
  <c r="K16" i="1"/>
  <c r="J16" i="1"/>
  <c r="I16" i="1"/>
  <c r="H16" i="1"/>
  <c r="F16" i="1"/>
  <c r="Q16" i="1" s="1"/>
  <c r="R16" i="1" s="1"/>
  <c r="K15" i="1"/>
  <c r="J15" i="1"/>
  <c r="I15" i="1"/>
  <c r="H15" i="1"/>
  <c r="F15" i="1"/>
  <c r="Q15" i="1" s="1"/>
  <c r="R15" i="1" s="1"/>
  <c r="K14" i="1"/>
  <c r="J14" i="1"/>
  <c r="I14" i="1"/>
  <c r="H14" i="1"/>
  <c r="F14" i="1"/>
  <c r="Q14" i="1" s="1"/>
  <c r="R14" i="1" s="1"/>
  <c r="K13" i="1"/>
  <c r="J13" i="1"/>
  <c r="I13" i="1"/>
  <c r="H13" i="1"/>
  <c r="Q13" i="1" s="1"/>
  <c r="R13" i="1" s="1"/>
  <c r="K12" i="1"/>
  <c r="J12" i="1"/>
  <c r="I12" i="1"/>
  <c r="H12" i="1"/>
  <c r="F12" i="1"/>
  <c r="Q12" i="1" s="1"/>
  <c r="R12" i="1" s="1"/>
  <c r="K11" i="1"/>
  <c r="J11" i="1"/>
  <c r="I11" i="1"/>
  <c r="H11" i="1"/>
  <c r="F11" i="1"/>
  <c r="L11" i="1" s="1"/>
  <c r="K10" i="1"/>
  <c r="J10" i="1"/>
  <c r="I10" i="1"/>
  <c r="H10" i="1"/>
  <c r="F10" i="1"/>
  <c r="Q10" i="1" s="1"/>
  <c r="R10" i="1" s="1"/>
  <c r="K9" i="1"/>
  <c r="K25" i="1" s="1"/>
  <c r="J9" i="1"/>
  <c r="J25" i="1" s="1"/>
  <c r="I9" i="1"/>
  <c r="I25" i="1" s="1"/>
  <c r="H9" i="1"/>
  <c r="F9" i="1"/>
  <c r="K8" i="1"/>
  <c r="J8" i="1"/>
  <c r="I8" i="1"/>
  <c r="H8" i="1"/>
  <c r="F8" i="1"/>
  <c r="L8" i="1" s="1"/>
  <c r="L12" i="1" l="1"/>
  <c r="L19" i="1"/>
  <c r="Q8" i="1"/>
  <c r="F25" i="1"/>
  <c r="Q20" i="1"/>
  <c r="R20" i="1" s="1"/>
  <c r="H25" i="1"/>
  <c r="R8" i="1"/>
  <c r="L16" i="1"/>
  <c r="L9" i="1"/>
  <c r="Q23" i="1"/>
  <c r="R23" i="1" s="1"/>
  <c r="Q9" i="1"/>
  <c r="R9" i="1" s="1"/>
  <c r="L13" i="1"/>
  <c r="L24" i="1"/>
  <c r="L10" i="1"/>
  <c r="Q17" i="1"/>
  <c r="R17" i="1" s="1"/>
  <c r="Q21" i="1"/>
  <c r="R21" i="1" s="1"/>
  <c r="Q18" i="1"/>
  <c r="R18" i="1" s="1"/>
  <c r="Q11" i="1"/>
  <c r="R11" i="1" s="1"/>
  <c r="L20" i="1"/>
  <c r="L14" i="1"/>
  <c r="L15" i="1"/>
  <c r="L22" i="1"/>
  <c r="Q25" i="1" l="1"/>
  <c r="R25" i="1"/>
</calcChain>
</file>

<file path=xl/sharedStrings.xml><?xml version="1.0" encoding="utf-8"?>
<sst xmlns="http://schemas.openxmlformats.org/spreadsheetml/2006/main" count="86" uniqueCount="85">
  <si>
    <t xml:space="preserve"> Nómina Empleados Contratados corresp. al mes de Marzo  /2021</t>
  </si>
  <si>
    <t>Nombres y Apellidos</t>
  </si>
  <si>
    <t>Cargo</t>
  </si>
  <si>
    <t>Cédula No.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</si>
  <si>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</si>
  <si>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</si>
  <si>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</si>
  <si>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</si>
  <si>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</si>
  <si>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</si>
  <si>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</si>
  <si>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R.S.F.S 3.04%</t>
  </si>
  <si>
    <t>P.C.A</t>
  </si>
  <si>
    <t>R.P 2.87%</t>
  </si>
  <si>
    <t>C.S.F.S 7.09%</t>
  </si>
  <si>
    <t>C.P 7.10%</t>
  </si>
  <si>
    <t>S.R.L 1.15%</t>
  </si>
  <si>
    <t>Seguro de Salud Plan Royal</t>
  </si>
  <si>
    <t>SEACOOP</t>
  </si>
  <si>
    <t>INAVI</t>
  </si>
  <si>
    <t>ISR</t>
  </si>
  <si>
    <t>Luis German Perez Bidó</t>
  </si>
  <si>
    <t>Enc. Dpto. Administrativo y Financiero</t>
  </si>
  <si>
    <t>001-0144077-4</t>
  </si>
  <si>
    <t>Elvira Reyes Saint-Hilarie</t>
  </si>
  <si>
    <t>Enc. Estadística y Estudios Actuariales</t>
  </si>
  <si>
    <t>001-1158856-2</t>
  </si>
  <si>
    <t>Leonardo Ramos Ramos</t>
  </si>
  <si>
    <t>Supervisor  Zona Norte</t>
  </si>
  <si>
    <t>047-0129592-7</t>
  </si>
  <si>
    <t>Medardo Lebron Contreras</t>
  </si>
  <si>
    <t xml:space="preserve">Supervisor de Zona San Juan </t>
  </si>
  <si>
    <t>012-0047872-3</t>
  </si>
  <si>
    <t>Rafael Octavio Fernandez Tejada</t>
  </si>
  <si>
    <t>Supervisor de la Zona del Cibao</t>
  </si>
  <si>
    <t>055-0019263-7</t>
  </si>
  <si>
    <t>Yanira A. Ureña Vargas</t>
  </si>
  <si>
    <t>Analista del Dpto. Riesgos Agropecuarios</t>
  </si>
  <si>
    <t>001-0199460-6</t>
  </si>
  <si>
    <t>Francisca Antonia Cruz Paulino</t>
  </si>
  <si>
    <t>Contadora</t>
  </si>
  <si>
    <t>001-0921770-3</t>
  </si>
  <si>
    <t xml:space="preserve">Luis Daniel Pacheco Camargo </t>
  </si>
  <si>
    <t>Coordinador del Director General</t>
  </si>
  <si>
    <t>402-2067691-6</t>
  </si>
  <si>
    <t>Bladimir Cleto Casso</t>
  </si>
  <si>
    <t>Supervisor de la DIGERA en el Cibao</t>
  </si>
  <si>
    <t>049-0034114-2</t>
  </si>
  <si>
    <t>Lanirys Ortiz Morales</t>
  </si>
  <si>
    <t>Enc. De los Técnicos en Seguro Agropecuarios</t>
  </si>
  <si>
    <t>001-1863879-0</t>
  </si>
  <si>
    <t>José Luis Reynoso Rodríguez</t>
  </si>
  <si>
    <t>Relacionador Público</t>
  </si>
  <si>
    <t>001-1389906-6</t>
  </si>
  <si>
    <t>Gladioli Ramírez Pérez</t>
  </si>
  <si>
    <t>Técnico en Recursos Humanos</t>
  </si>
  <si>
    <t>001-0902190-7</t>
  </si>
  <si>
    <t>José Miguel Feliz</t>
  </si>
  <si>
    <t>Supervisor Pov. Sto Dgo y Monte Plata</t>
  </si>
  <si>
    <t>001-1771601-9</t>
  </si>
  <si>
    <t>Georgina Elizabeth Marte de Perez</t>
  </si>
  <si>
    <t>Analista de Riesgos Agropecuarios</t>
  </si>
  <si>
    <t>001-0375375-2</t>
  </si>
  <si>
    <t>Carlitas Martínez De León</t>
  </si>
  <si>
    <t>Analista del Dpto. de Gestión de Riesgo</t>
  </si>
  <si>
    <t>001-0103417-1</t>
  </si>
  <si>
    <t>Mayra Ninoshka Sena Pérez</t>
  </si>
  <si>
    <t xml:space="preserve">Tecnico en Seguro Agropecuario </t>
  </si>
  <si>
    <t>001-1148065-3</t>
  </si>
  <si>
    <t>Maritza A. Cordero Hidalgo</t>
  </si>
  <si>
    <t>Tecnico en Seguro Agropecuario</t>
  </si>
  <si>
    <t>064-0027243-8</t>
  </si>
  <si>
    <t>TOTALES</t>
  </si>
  <si>
    <t>Objs.
 2.1.1.2.08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</si>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</sst>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6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</xdr:colOff>
      <xdr:row>0</xdr:row>
      <xdr:rowOff>9525</xdr:rowOff>
    </xdr:from>
    <xdr:ext cx="2714625" cy="657225"/>
    <xdr:pic>
      <xdr:nvPicPr>
        <xdr:cNvPr id="2" name="image5.png">
          <a:extLst>
            <a:ext uri="{FF2B5EF4-FFF2-40B4-BE49-F238E27FC236}">
              <a16:creationId xmlns:a16="http://schemas.microsoft.com/office/drawing/2014/main" id="{495949FD-8681-446B-99F6-9DAB91A537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38675" y="9525"/>
          <a:ext cx="2714625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5FA5-9283-47B5-9F79-FD24BDE441E5}">
  <dimension ref="A1:R32"/>
  <sheetViews>
    <sheetView tabSelected="1" topLeftCell="A23" workbookViewId="0">
      <selection activeCell="J8" sqref="J8"/>
    </sheetView>
  </sheetViews>
  <sheetFormatPr baseColWidth="10" defaultRowHeight="15" x14ac:dyDescent="0.25"/>
  <cols>
    <col min="1" max="1" width="3.140625" customWidth="1"/>
  </cols>
  <sheetData>
    <row r="1" spans="1:18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6.5" thickBot="1" x14ac:dyDescent="0.3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ht="16.5" thickBot="1" x14ac:dyDescent="0.35">
      <c r="A5" s="1"/>
      <c r="B5" s="6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x14ac:dyDescent="0.3">
      <c r="A6" s="1"/>
      <c r="B6" s="9" t="s">
        <v>1</v>
      </c>
      <c r="C6" s="10" t="s">
        <v>2</v>
      </c>
      <c r="D6" s="9" t="s">
        <v>3</v>
      </c>
      <c r="E6" s="11" t="s">
        <v>4</v>
      </c>
      <c r="F6" s="12" t="s">
        <v>5</v>
      </c>
      <c r="G6" s="13"/>
      <c r="H6" s="14"/>
      <c r="I6" s="12" t="s">
        <v>6</v>
      </c>
      <c r="J6" s="13"/>
      <c r="K6" s="14"/>
      <c r="L6" s="15" t="s">
        <v>7</v>
      </c>
      <c r="M6" s="16"/>
      <c r="N6" s="12" t="s">
        <v>8</v>
      </c>
      <c r="O6" s="13"/>
      <c r="P6" s="14"/>
      <c r="Q6" s="17" t="s">
        <v>9</v>
      </c>
      <c r="R6" s="9" t="s">
        <v>10</v>
      </c>
    </row>
    <row r="7" spans="1:18" ht="40.5" x14ac:dyDescent="0.3">
      <c r="A7" s="1"/>
      <c r="B7" s="18"/>
      <c r="C7" s="19"/>
      <c r="D7" s="18"/>
      <c r="E7" s="18"/>
      <c r="F7" s="20" t="s">
        <v>11</v>
      </c>
      <c r="G7" s="21" t="s">
        <v>12</v>
      </c>
      <c r="H7" s="22" t="s">
        <v>13</v>
      </c>
      <c r="I7" s="22" t="s">
        <v>14</v>
      </c>
      <c r="J7" s="22" t="s">
        <v>15</v>
      </c>
      <c r="K7" s="22" t="s">
        <v>16</v>
      </c>
      <c r="L7" s="18"/>
      <c r="M7" s="22" t="s">
        <v>17</v>
      </c>
      <c r="N7" s="23" t="s">
        <v>18</v>
      </c>
      <c r="O7" s="24" t="s">
        <v>19</v>
      </c>
      <c r="P7" s="25" t="s">
        <v>20</v>
      </c>
      <c r="Q7" s="18"/>
      <c r="R7" s="18"/>
    </row>
    <row r="8" spans="1:18" ht="40.5" x14ac:dyDescent="0.3">
      <c r="A8" s="26">
        <v>1</v>
      </c>
      <c r="B8" s="27" t="s">
        <v>21</v>
      </c>
      <c r="C8" s="27" t="s">
        <v>22</v>
      </c>
      <c r="D8" s="28" t="s">
        <v>23</v>
      </c>
      <c r="E8" s="29">
        <v>80000</v>
      </c>
      <c r="F8" s="30">
        <f>E8*3.04%</f>
        <v>2432</v>
      </c>
      <c r="G8" s="31">
        <v>0</v>
      </c>
      <c r="H8" s="20">
        <f t="shared" ref="H8:H24" si="0">E8*2.87%</f>
        <v>2296</v>
      </c>
      <c r="I8" s="30">
        <f t="shared" ref="I8:I24" si="1">E8*7.09%</f>
        <v>5672</v>
      </c>
      <c r="J8" s="31">
        <f t="shared" ref="J8:J24" si="2">E8*7.1%</f>
        <v>5679.9999999999991</v>
      </c>
      <c r="K8" s="31">
        <f t="shared" ref="K8:K13" si="3">53928*1.15%</f>
        <v>620.17200000000003</v>
      </c>
      <c r="L8" s="31">
        <f t="shared" ref="L8:L24" si="4">F8+G8+H8+I8+J8+K8</f>
        <v>16700.171999999999</v>
      </c>
      <c r="M8" s="31">
        <v>0</v>
      </c>
      <c r="N8" s="31">
        <v>3170</v>
      </c>
      <c r="O8" s="31">
        <v>25</v>
      </c>
      <c r="P8" s="31">
        <v>7400.94</v>
      </c>
      <c r="Q8" s="31">
        <f t="shared" ref="Q8:Q24" si="5">F8+G8+H8+M8+N8+O8+P8</f>
        <v>15323.939999999999</v>
      </c>
      <c r="R8" s="31">
        <f t="shared" ref="R8:R24" si="6">E8-Q8</f>
        <v>64676.06</v>
      </c>
    </row>
    <row r="9" spans="1:18" ht="54" x14ac:dyDescent="0.3">
      <c r="A9" s="26">
        <v>2</v>
      </c>
      <c r="B9" s="27" t="s">
        <v>24</v>
      </c>
      <c r="C9" s="27" t="s">
        <v>25</v>
      </c>
      <c r="D9" s="28" t="s">
        <v>26</v>
      </c>
      <c r="E9" s="29">
        <v>80000</v>
      </c>
      <c r="F9" s="30">
        <f>E9*3.04%</f>
        <v>2432</v>
      </c>
      <c r="G9" s="31">
        <v>0</v>
      </c>
      <c r="H9" s="20">
        <f t="shared" si="0"/>
        <v>2296</v>
      </c>
      <c r="I9" s="30">
        <f t="shared" si="1"/>
        <v>5672</v>
      </c>
      <c r="J9" s="31">
        <f t="shared" si="2"/>
        <v>5679.9999999999991</v>
      </c>
      <c r="K9" s="31">
        <f t="shared" si="3"/>
        <v>620.17200000000003</v>
      </c>
      <c r="L9" s="31">
        <f t="shared" si="4"/>
        <v>16700.171999999999</v>
      </c>
      <c r="M9" s="31"/>
      <c r="N9" s="31"/>
      <c r="O9" s="31">
        <v>25</v>
      </c>
      <c r="P9" s="31">
        <v>7400.94</v>
      </c>
      <c r="Q9" s="31">
        <f t="shared" si="5"/>
        <v>12153.939999999999</v>
      </c>
      <c r="R9" s="31">
        <f t="shared" si="6"/>
        <v>67846.06</v>
      </c>
    </row>
    <row r="10" spans="1:18" ht="27" x14ac:dyDescent="0.3">
      <c r="A10" s="26">
        <v>3</v>
      </c>
      <c r="B10" s="27" t="s">
        <v>27</v>
      </c>
      <c r="C10" s="27" t="s">
        <v>28</v>
      </c>
      <c r="D10" s="28" t="s">
        <v>29</v>
      </c>
      <c r="E10" s="29">
        <v>80000</v>
      </c>
      <c r="F10" s="30">
        <f>E10*3.04%</f>
        <v>2432</v>
      </c>
      <c r="G10" s="31">
        <v>0</v>
      </c>
      <c r="H10" s="20">
        <f t="shared" si="0"/>
        <v>2296</v>
      </c>
      <c r="I10" s="30">
        <f t="shared" si="1"/>
        <v>5672</v>
      </c>
      <c r="J10" s="31">
        <f t="shared" si="2"/>
        <v>5679.9999999999991</v>
      </c>
      <c r="K10" s="31">
        <f t="shared" si="3"/>
        <v>620.17200000000003</v>
      </c>
      <c r="L10" s="31">
        <f t="shared" si="4"/>
        <v>16700.171999999999</v>
      </c>
      <c r="M10" s="31">
        <v>0</v>
      </c>
      <c r="N10" s="31"/>
      <c r="O10" s="31">
        <v>25</v>
      </c>
      <c r="P10" s="31">
        <v>7400.94</v>
      </c>
      <c r="Q10" s="31">
        <f t="shared" si="5"/>
        <v>12153.939999999999</v>
      </c>
      <c r="R10" s="31">
        <f t="shared" si="6"/>
        <v>67846.06</v>
      </c>
    </row>
    <row r="11" spans="1:18" ht="40.5" x14ac:dyDescent="0.3">
      <c r="A11" s="26">
        <v>4</v>
      </c>
      <c r="B11" s="27" t="s">
        <v>30</v>
      </c>
      <c r="C11" s="27" t="s">
        <v>31</v>
      </c>
      <c r="D11" s="28" t="s">
        <v>32</v>
      </c>
      <c r="E11" s="29">
        <v>60000</v>
      </c>
      <c r="F11" s="30">
        <f>E11*3.04%</f>
        <v>1824</v>
      </c>
      <c r="G11" s="31">
        <v>0</v>
      </c>
      <c r="H11" s="20">
        <f t="shared" si="0"/>
        <v>1722</v>
      </c>
      <c r="I11" s="30">
        <f t="shared" si="1"/>
        <v>4254</v>
      </c>
      <c r="J11" s="31">
        <f t="shared" si="2"/>
        <v>4260</v>
      </c>
      <c r="K11" s="31">
        <f t="shared" si="3"/>
        <v>620.17200000000003</v>
      </c>
      <c r="L11" s="31">
        <f t="shared" si="4"/>
        <v>12680.172</v>
      </c>
      <c r="M11" s="31">
        <v>0</v>
      </c>
      <c r="N11" s="31"/>
      <c r="O11" s="31">
        <v>25</v>
      </c>
      <c r="P11" s="32">
        <v>3486.65</v>
      </c>
      <c r="Q11" s="31">
        <f t="shared" si="5"/>
        <v>7057.65</v>
      </c>
      <c r="R11" s="31">
        <f t="shared" si="6"/>
        <v>52942.35</v>
      </c>
    </row>
    <row r="12" spans="1:18" ht="54" x14ac:dyDescent="0.3">
      <c r="A12" s="26">
        <v>5</v>
      </c>
      <c r="B12" s="27" t="s">
        <v>33</v>
      </c>
      <c r="C12" s="27" t="s">
        <v>34</v>
      </c>
      <c r="D12" s="28" t="s">
        <v>35</v>
      </c>
      <c r="E12" s="29">
        <v>60000</v>
      </c>
      <c r="F12" s="30">
        <f>E12*3.04%</f>
        <v>1824</v>
      </c>
      <c r="G12" s="31"/>
      <c r="H12" s="20">
        <f t="shared" si="0"/>
        <v>1722</v>
      </c>
      <c r="I12" s="30">
        <f t="shared" si="1"/>
        <v>4254</v>
      </c>
      <c r="J12" s="31">
        <f t="shared" si="2"/>
        <v>4260</v>
      </c>
      <c r="K12" s="31">
        <f t="shared" si="3"/>
        <v>620.17200000000003</v>
      </c>
      <c r="L12" s="31">
        <f t="shared" si="4"/>
        <v>12680.172</v>
      </c>
      <c r="M12" s="31">
        <v>0</v>
      </c>
      <c r="N12" s="31"/>
      <c r="O12" s="31">
        <v>25</v>
      </c>
      <c r="P12" s="32">
        <v>3486.65</v>
      </c>
      <c r="Q12" s="31">
        <f t="shared" si="5"/>
        <v>7057.65</v>
      </c>
      <c r="R12" s="31">
        <f t="shared" si="6"/>
        <v>52942.35</v>
      </c>
    </row>
    <row r="13" spans="1:18" ht="40.5" x14ac:dyDescent="0.3">
      <c r="A13" s="26">
        <v>6</v>
      </c>
      <c r="B13" s="27" t="s">
        <v>36</v>
      </c>
      <c r="C13" s="27" t="s">
        <v>37</v>
      </c>
      <c r="D13" s="28" t="s">
        <v>38</v>
      </c>
      <c r="E13" s="32">
        <v>60000</v>
      </c>
      <c r="F13" s="30">
        <v>1824</v>
      </c>
      <c r="G13" s="31">
        <v>0</v>
      </c>
      <c r="H13" s="20">
        <f t="shared" si="0"/>
        <v>1722</v>
      </c>
      <c r="I13" s="30">
        <f t="shared" si="1"/>
        <v>4254</v>
      </c>
      <c r="J13" s="31">
        <f t="shared" si="2"/>
        <v>4260</v>
      </c>
      <c r="K13" s="31">
        <f t="shared" si="3"/>
        <v>620.17200000000003</v>
      </c>
      <c r="L13" s="31">
        <f t="shared" si="4"/>
        <v>12680.172</v>
      </c>
      <c r="M13" s="31">
        <v>6534.54</v>
      </c>
      <c r="N13" s="31"/>
      <c r="O13" s="31">
        <v>25</v>
      </c>
      <c r="P13" s="32">
        <v>3486.65</v>
      </c>
      <c r="Q13" s="31">
        <f t="shared" si="5"/>
        <v>13592.19</v>
      </c>
      <c r="R13" s="31">
        <f t="shared" si="6"/>
        <v>46407.81</v>
      </c>
    </row>
    <row r="14" spans="1:18" ht="40.5" x14ac:dyDescent="0.3">
      <c r="A14" s="26">
        <v>7</v>
      </c>
      <c r="B14" s="27" t="s">
        <v>39</v>
      </c>
      <c r="C14" s="27" t="s">
        <v>40</v>
      </c>
      <c r="D14" s="28" t="s">
        <v>41</v>
      </c>
      <c r="E14" s="32">
        <v>50000</v>
      </c>
      <c r="F14" s="30">
        <f t="shared" ref="F14:F24" si="7">E14*3.04%</f>
        <v>1520</v>
      </c>
      <c r="G14" s="31">
        <v>0</v>
      </c>
      <c r="H14" s="20">
        <f t="shared" si="0"/>
        <v>1435</v>
      </c>
      <c r="I14" s="30">
        <f t="shared" si="1"/>
        <v>3545.0000000000005</v>
      </c>
      <c r="J14" s="31">
        <f t="shared" si="2"/>
        <v>3549.9999999999995</v>
      </c>
      <c r="K14" s="31">
        <f t="shared" ref="K14:K24" si="8">E14*1.15%</f>
        <v>575</v>
      </c>
      <c r="L14" s="31">
        <f t="shared" si="4"/>
        <v>10625</v>
      </c>
      <c r="M14" s="31">
        <v>0</v>
      </c>
      <c r="N14" s="31"/>
      <c r="O14" s="31">
        <v>25</v>
      </c>
      <c r="P14" s="32">
        <v>1854</v>
      </c>
      <c r="Q14" s="31">
        <f t="shared" si="5"/>
        <v>4834</v>
      </c>
      <c r="R14" s="31">
        <f t="shared" si="6"/>
        <v>45166</v>
      </c>
    </row>
    <row r="15" spans="1:18" ht="40.5" x14ac:dyDescent="0.3">
      <c r="A15" s="26">
        <v>8</v>
      </c>
      <c r="B15" s="27" t="s">
        <v>42</v>
      </c>
      <c r="C15" s="27" t="s">
        <v>43</v>
      </c>
      <c r="D15" s="28" t="s">
        <v>44</v>
      </c>
      <c r="E15" s="32">
        <v>50000</v>
      </c>
      <c r="F15" s="30">
        <f t="shared" si="7"/>
        <v>1520</v>
      </c>
      <c r="G15" s="31">
        <v>0</v>
      </c>
      <c r="H15" s="20">
        <f t="shared" si="0"/>
        <v>1435</v>
      </c>
      <c r="I15" s="30">
        <f t="shared" si="1"/>
        <v>3545.0000000000005</v>
      </c>
      <c r="J15" s="31">
        <f t="shared" si="2"/>
        <v>3549.9999999999995</v>
      </c>
      <c r="K15" s="31">
        <f t="shared" si="8"/>
        <v>575</v>
      </c>
      <c r="L15" s="31">
        <f t="shared" si="4"/>
        <v>10625</v>
      </c>
      <c r="M15" s="31">
        <v>0</v>
      </c>
      <c r="N15" s="31">
        <v>7293.17</v>
      </c>
      <c r="O15" s="31">
        <v>25</v>
      </c>
      <c r="P15" s="32">
        <v>1854</v>
      </c>
      <c r="Q15" s="31">
        <f t="shared" si="5"/>
        <v>12127.17</v>
      </c>
      <c r="R15" s="31">
        <f t="shared" si="6"/>
        <v>37872.83</v>
      </c>
    </row>
    <row r="16" spans="1:18" ht="40.5" x14ac:dyDescent="0.3">
      <c r="A16" s="26">
        <v>9</v>
      </c>
      <c r="B16" s="27" t="s">
        <v>45</v>
      </c>
      <c r="C16" s="27" t="s">
        <v>46</v>
      </c>
      <c r="D16" s="28" t="s">
        <v>47</v>
      </c>
      <c r="E16" s="32">
        <v>40000</v>
      </c>
      <c r="F16" s="30">
        <f t="shared" si="7"/>
        <v>1216</v>
      </c>
      <c r="G16" s="31">
        <v>0</v>
      </c>
      <c r="H16" s="20">
        <f t="shared" si="0"/>
        <v>1148</v>
      </c>
      <c r="I16" s="30">
        <f t="shared" si="1"/>
        <v>2836</v>
      </c>
      <c r="J16" s="31">
        <f t="shared" si="2"/>
        <v>2839.9999999999995</v>
      </c>
      <c r="K16" s="31">
        <f t="shared" si="8"/>
        <v>460</v>
      </c>
      <c r="L16" s="31">
        <f t="shared" si="4"/>
        <v>8500</v>
      </c>
      <c r="M16" s="31">
        <v>0</v>
      </c>
      <c r="N16" s="31"/>
      <c r="O16" s="31">
        <v>25</v>
      </c>
      <c r="P16" s="32">
        <v>442.65</v>
      </c>
      <c r="Q16" s="31">
        <f t="shared" si="5"/>
        <v>2831.65</v>
      </c>
      <c r="R16" s="31">
        <f t="shared" si="6"/>
        <v>37168.35</v>
      </c>
    </row>
    <row r="17" spans="1:18" ht="54" x14ac:dyDescent="0.3">
      <c r="A17" s="26">
        <v>10</v>
      </c>
      <c r="B17" s="27" t="s">
        <v>48</v>
      </c>
      <c r="C17" s="27" t="s">
        <v>49</v>
      </c>
      <c r="D17" s="28" t="s">
        <v>50</v>
      </c>
      <c r="E17" s="32">
        <v>40000</v>
      </c>
      <c r="F17" s="30">
        <f t="shared" si="7"/>
        <v>1216</v>
      </c>
      <c r="G17" s="31">
        <v>0</v>
      </c>
      <c r="H17" s="20">
        <f t="shared" si="0"/>
        <v>1148</v>
      </c>
      <c r="I17" s="30">
        <f t="shared" si="1"/>
        <v>2836</v>
      </c>
      <c r="J17" s="31">
        <f t="shared" si="2"/>
        <v>2839.9999999999995</v>
      </c>
      <c r="K17" s="31">
        <f t="shared" si="8"/>
        <v>460</v>
      </c>
      <c r="L17" s="31">
        <f t="shared" si="4"/>
        <v>8500</v>
      </c>
      <c r="M17" s="31"/>
      <c r="N17" s="31"/>
      <c r="O17" s="31">
        <v>25</v>
      </c>
      <c r="P17" s="32">
        <v>442.65</v>
      </c>
      <c r="Q17" s="31">
        <f t="shared" si="5"/>
        <v>2831.65</v>
      </c>
      <c r="R17" s="31">
        <f t="shared" si="6"/>
        <v>37168.35</v>
      </c>
    </row>
    <row r="18" spans="1:18" ht="40.5" x14ac:dyDescent="0.3">
      <c r="A18" s="26">
        <v>11</v>
      </c>
      <c r="B18" s="27" t="s">
        <v>51</v>
      </c>
      <c r="C18" s="27" t="s">
        <v>52</v>
      </c>
      <c r="D18" s="28" t="s">
        <v>53</v>
      </c>
      <c r="E18" s="32">
        <v>35000</v>
      </c>
      <c r="F18" s="30">
        <f t="shared" si="7"/>
        <v>1064</v>
      </c>
      <c r="G18" s="31">
        <v>0</v>
      </c>
      <c r="H18" s="20">
        <f t="shared" si="0"/>
        <v>1004.5</v>
      </c>
      <c r="I18" s="30">
        <f t="shared" si="1"/>
        <v>2481.5</v>
      </c>
      <c r="J18" s="31">
        <f t="shared" si="2"/>
        <v>2485</v>
      </c>
      <c r="K18" s="31">
        <f t="shared" si="8"/>
        <v>402.5</v>
      </c>
      <c r="L18" s="31">
        <f t="shared" si="4"/>
        <v>7437.5</v>
      </c>
      <c r="M18" s="31">
        <v>0</v>
      </c>
      <c r="N18" s="31"/>
      <c r="O18" s="31">
        <v>25</v>
      </c>
      <c r="P18" s="32">
        <v>0</v>
      </c>
      <c r="Q18" s="31">
        <f t="shared" si="5"/>
        <v>2093.5</v>
      </c>
      <c r="R18" s="31">
        <f t="shared" si="6"/>
        <v>32906.5</v>
      </c>
    </row>
    <row r="19" spans="1:18" ht="40.5" x14ac:dyDescent="0.3">
      <c r="A19" s="26">
        <v>12</v>
      </c>
      <c r="B19" s="27" t="s">
        <v>54</v>
      </c>
      <c r="C19" s="27" t="s">
        <v>55</v>
      </c>
      <c r="D19" s="28" t="s">
        <v>56</v>
      </c>
      <c r="E19" s="32">
        <v>35000</v>
      </c>
      <c r="F19" s="30">
        <f t="shared" si="7"/>
        <v>1064</v>
      </c>
      <c r="G19" s="31">
        <v>0</v>
      </c>
      <c r="H19" s="20">
        <f t="shared" si="0"/>
        <v>1004.5</v>
      </c>
      <c r="I19" s="30">
        <f t="shared" si="1"/>
        <v>2481.5</v>
      </c>
      <c r="J19" s="31">
        <f t="shared" si="2"/>
        <v>2485</v>
      </c>
      <c r="K19" s="31">
        <f t="shared" si="8"/>
        <v>402.5</v>
      </c>
      <c r="L19" s="31">
        <f t="shared" si="4"/>
        <v>7437.5</v>
      </c>
      <c r="M19" s="31">
        <v>0</v>
      </c>
      <c r="N19" s="31"/>
      <c r="O19" s="31">
        <v>25</v>
      </c>
      <c r="P19" s="32">
        <v>0</v>
      </c>
      <c r="Q19" s="31">
        <f t="shared" si="5"/>
        <v>2093.5</v>
      </c>
      <c r="R19" s="31">
        <f t="shared" si="6"/>
        <v>32906.5</v>
      </c>
    </row>
    <row r="20" spans="1:18" ht="40.5" x14ac:dyDescent="0.3">
      <c r="A20" s="26">
        <v>13</v>
      </c>
      <c r="B20" s="27" t="s">
        <v>57</v>
      </c>
      <c r="C20" s="27" t="s">
        <v>58</v>
      </c>
      <c r="D20" s="28" t="s">
        <v>59</v>
      </c>
      <c r="E20" s="32">
        <v>30000</v>
      </c>
      <c r="F20" s="30">
        <f t="shared" si="7"/>
        <v>912</v>
      </c>
      <c r="G20" s="31">
        <v>0</v>
      </c>
      <c r="H20" s="20">
        <f t="shared" si="0"/>
        <v>861</v>
      </c>
      <c r="I20" s="30">
        <f t="shared" si="1"/>
        <v>2127</v>
      </c>
      <c r="J20" s="31">
        <f t="shared" si="2"/>
        <v>2130</v>
      </c>
      <c r="K20" s="31">
        <f t="shared" si="8"/>
        <v>345</v>
      </c>
      <c r="L20" s="31">
        <f t="shared" si="4"/>
        <v>6375</v>
      </c>
      <c r="M20" s="31">
        <v>0</v>
      </c>
      <c r="N20" s="31"/>
      <c r="O20" s="31">
        <v>25</v>
      </c>
      <c r="P20" s="32">
        <v>0</v>
      </c>
      <c r="Q20" s="31">
        <f t="shared" si="5"/>
        <v>1798</v>
      </c>
      <c r="R20" s="31">
        <f t="shared" si="6"/>
        <v>28202</v>
      </c>
    </row>
    <row r="21" spans="1:18" ht="54" x14ac:dyDescent="0.3">
      <c r="A21" s="26">
        <v>14</v>
      </c>
      <c r="B21" s="27" t="s">
        <v>60</v>
      </c>
      <c r="C21" s="27" t="s">
        <v>61</v>
      </c>
      <c r="D21" s="28" t="s">
        <v>62</v>
      </c>
      <c r="E21" s="32">
        <v>30000</v>
      </c>
      <c r="F21" s="30">
        <f t="shared" si="7"/>
        <v>912</v>
      </c>
      <c r="G21" s="31">
        <v>0</v>
      </c>
      <c r="H21" s="20">
        <f t="shared" si="0"/>
        <v>861</v>
      </c>
      <c r="I21" s="30">
        <f t="shared" si="1"/>
        <v>2127</v>
      </c>
      <c r="J21" s="31">
        <f t="shared" si="2"/>
        <v>2130</v>
      </c>
      <c r="K21" s="31">
        <f t="shared" si="8"/>
        <v>345</v>
      </c>
      <c r="L21" s="31">
        <f t="shared" si="4"/>
        <v>6375</v>
      </c>
      <c r="M21" s="31">
        <v>0</v>
      </c>
      <c r="N21" s="31"/>
      <c r="O21" s="31">
        <v>25</v>
      </c>
      <c r="P21" s="32">
        <v>0</v>
      </c>
      <c r="Q21" s="31">
        <f t="shared" si="5"/>
        <v>1798</v>
      </c>
      <c r="R21" s="31">
        <f t="shared" si="6"/>
        <v>28202</v>
      </c>
    </row>
    <row r="22" spans="1:18" ht="54" x14ac:dyDescent="0.3">
      <c r="A22" s="26">
        <v>15</v>
      </c>
      <c r="B22" s="27" t="s">
        <v>63</v>
      </c>
      <c r="C22" s="27" t="s">
        <v>64</v>
      </c>
      <c r="D22" s="28" t="s">
        <v>65</v>
      </c>
      <c r="E22" s="32">
        <v>30000</v>
      </c>
      <c r="F22" s="30">
        <f t="shared" si="7"/>
        <v>912</v>
      </c>
      <c r="G22" s="31">
        <v>0</v>
      </c>
      <c r="H22" s="20">
        <f t="shared" si="0"/>
        <v>861</v>
      </c>
      <c r="I22" s="30">
        <f t="shared" si="1"/>
        <v>2127</v>
      </c>
      <c r="J22" s="31">
        <f t="shared" si="2"/>
        <v>2130</v>
      </c>
      <c r="K22" s="31">
        <f t="shared" si="8"/>
        <v>345</v>
      </c>
      <c r="L22" s="31">
        <f t="shared" si="4"/>
        <v>6375</v>
      </c>
      <c r="M22" s="31">
        <v>2178.1799999999998</v>
      </c>
      <c r="N22" s="31"/>
      <c r="O22" s="31">
        <v>25</v>
      </c>
      <c r="P22" s="32">
        <v>0</v>
      </c>
      <c r="Q22" s="31">
        <f t="shared" si="5"/>
        <v>3976.18</v>
      </c>
      <c r="R22" s="31">
        <f t="shared" si="6"/>
        <v>26023.82</v>
      </c>
    </row>
    <row r="23" spans="1:18" ht="40.5" x14ac:dyDescent="0.3">
      <c r="A23" s="26">
        <v>16</v>
      </c>
      <c r="B23" s="27" t="s">
        <v>66</v>
      </c>
      <c r="C23" s="27" t="s">
        <v>67</v>
      </c>
      <c r="D23" s="28" t="s">
        <v>68</v>
      </c>
      <c r="E23" s="32">
        <v>25000</v>
      </c>
      <c r="F23" s="30">
        <f t="shared" si="7"/>
        <v>760</v>
      </c>
      <c r="G23" s="31">
        <v>0</v>
      </c>
      <c r="H23" s="20">
        <f t="shared" si="0"/>
        <v>717.5</v>
      </c>
      <c r="I23" s="30">
        <f t="shared" si="1"/>
        <v>1772.5000000000002</v>
      </c>
      <c r="J23" s="31">
        <f t="shared" si="2"/>
        <v>1774.9999999999998</v>
      </c>
      <c r="K23" s="31">
        <f t="shared" si="8"/>
        <v>287.5</v>
      </c>
      <c r="L23" s="31">
        <f t="shared" si="4"/>
        <v>5312.5</v>
      </c>
      <c r="M23" s="31">
        <v>0</v>
      </c>
      <c r="N23" s="31"/>
      <c r="O23" s="31">
        <v>25</v>
      </c>
      <c r="P23" s="32">
        <v>0</v>
      </c>
      <c r="Q23" s="31">
        <f t="shared" si="5"/>
        <v>1502.5</v>
      </c>
      <c r="R23" s="31">
        <f t="shared" si="6"/>
        <v>23497.5</v>
      </c>
    </row>
    <row r="24" spans="1:18" ht="40.5" x14ac:dyDescent="0.3">
      <c r="A24" s="26">
        <v>17</v>
      </c>
      <c r="B24" s="27" t="s">
        <v>69</v>
      </c>
      <c r="C24" s="27" t="s">
        <v>70</v>
      </c>
      <c r="D24" s="28" t="s">
        <v>71</v>
      </c>
      <c r="E24" s="32">
        <v>25000</v>
      </c>
      <c r="F24" s="30">
        <f t="shared" si="7"/>
        <v>760</v>
      </c>
      <c r="G24" s="31">
        <v>0</v>
      </c>
      <c r="H24" s="20">
        <f t="shared" si="0"/>
        <v>717.5</v>
      </c>
      <c r="I24" s="30">
        <f t="shared" si="1"/>
        <v>1772.5000000000002</v>
      </c>
      <c r="J24" s="31">
        <f t="shared" si="2"/>
        <v>1774.9999999999998</v>
      </c>
      <c r="K24" s="31">
        <f t="shared" si="8"/>
        <v>287.5</v>
      </c>
      <c r="L24" s="31">
        <f t="shared" si="4"/>
        <v>5312.5</v>
      </c>
      <c r="M24" s="31">
        <v>0</v>
      </c>
      <c r="N24" s="31"/>
      <c r="O24" s="31">
        <v>25</v>
      </c>
      <c r="P24" s="32">
        <v>0</v>
      </c>
      <c r="Q24" s="31">
        <f t="shared" si="5"/>
        <v>1502.5</v>
      </c>
      <c r="R24" s="31">
        <f t="shared" si="6"/>
        <v>23497.5</v>
      </c>
    </row>
    <row r="25" spans="1:18" ht="15.75" x14ac:dyDescent="0.3">
      <c r="A25" s="1"/>
      <c r="B25" s="33" t="s">
        <v>72</v>
      </c>
      <c r="C25" s="33"/>
      <c r="D25" s="33"/>
      <c r="E25" s="34">
        <f>SUM(E8:E24)</f>
        <v>810000</v>
      </c>
      <c r="F25" s="34">
        <f>SUM(F8:F24)</f>
        <v>24624</v>
      </c>
      <c r="G25" s="34">
        <v>0</v>
      </c>
      <c r="H25" s="34">
        <f>SUM(H8:H24)</f>
        <v>23247</v>
      </c>
      <c r="I25" s="34">
        <f>SUM(I8:I24)</f>
        <v>57429</v>
      </c>
      <c r="J25" s="34">
        <f>SUM(J8:J24)</f>
        <v>57509.999999999993</v>
      </c>
      <c r="K25" s="34">
        <f>SUM(K8:K24)</f>
        <v>8206.0319999999992</v>
      </c>
      <c r="L25" s="34">
        <v>145815.84</v>
      </c>
      <c r="M25" s="34">
        <f t="shared" ref="M25:R25" si="9">SUM(M8:M24)</f>
        <v>8712.7199999999993</v>
      </c>
      <c r="N25" s="34">
        <f t="shared" si="9"/>
        <v>10463.17</v>
      </c>
      <c r="O25" s="34">
        <f t="shared" si="9"/>
        <v>425</v>
      </c>
      <c r="P25" s="34">
        <f t="shared" si="9"/>
        <v>37256.070000000007</v>
      </c>
      <c r="Q25" s="34">
        <f t="shared" si="9"/>
        <v>104727.95999999998</v>
      </c>
      <c r="R25" s="34">
        <f t="shared" si="9"/>
        <v>705272.03999999992</v>
      </c>
    </row>
    <row r="26" spans="1:18" ht="30" x14ac:dyDescent="0.3">
      <c r="A26" s="1"/>
      <c r="B26" s="35"/>
      <c r="C26" s="13"/>
      <c r="D26" s="14"/>
      <c r="E26" s="36" t="s">
        <v>73</v>
      </c>
      <c r="F26" s="37" t="s">
        <v>74</v>
      </c>
      <c r="G26" s="37" t="s">
        <v>74</v>
      </c>
      <c r="H26" s="38" t="s">
        <v>75</v>
      </c>
      <c r="I26" s="33"/>
      <c r="J26" s="39"/>
      <c r="K26" s="33"/>
      <c r="L26" s="33"/>
      <c r="M26" s="33"/>
      <c r="N26" s="38" t="s">
        <v>76</v>
      </c>
      <c r="O26" s="38" t="s">
        <v>77</v>
      </c>
      <c r="P26" s="38" t="s">
        <v>78</v>
      </c>
      <c r="Q26" s="33"/>
      <c r="R26" s="33"/>
    </row>
    <row r="27" spans="1:18" ht="15.7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 ht="18" x14ac:dyDescent="0.35">
      <c r="A28" s="41"/>
      <c r="B28" s="42" t="s">
        <v>79</v>
      </c>
      <c r="C28" s="42"/>
      <c r="D28" s="43"/>
      <c r="E28" s="44" t="s">
        <v>80</v>
      </c>
      <c r="F28" s="5"/>
      <c r="G28" s="45"/>
      <c r="H28" s="46"/>
      <c r="I28" s="46"/>
      <c r="J28" s="44" t="s">
        <v>81</v>
      </c>
      <c r="K28" s="5"/>
      <c r="L28" s="47"/>
      <c r="M28" s="47"/>
      <c r="N28" s="47"/>
      <c r="O28" s="47"/>
      <c r="P28" s="41"/>
      <c r="Q28" s="40"/>
      <c r="R28" s="40"/>
    </row>
    <row r="29" spans="1:18" ht="18" x14ac:dyDescent="0.35">
      <c r="A29" s="41"/>
      <c r="B29" s="44"/>
      <c r="C29" s="5"/>
      <c r="D29" s="5"/>
      <c r="E29" s="45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1"/>
      <c r="Q29" s="40"/>
      <c r="R29" s="40"/>
    </row>
    <row r="30" spans="1:18" ht="18" x14ac:dyDescent="0.35">
      <c r="A30" s="41"/>
      <c r="B30" s="5"/>
      <c r="C30" s="5"/>
      <c r="D30" s="5"/>
      <c r="E30" s="43"/>
      <c r="F30" s="42"/>
      <c r="G30" s="42"/>
      <c r="H30" s="48"/>
      <c r="I30" s="43"/>
      <c r="J30" s="42"/>
      <c r="K30" s="42"/>
      <c r="L30" s="42"/>
      <c r="M30" s="42"/>
      <c r="N30" s="43"/>
      <c r="O30" s="43"/>
      <c r="P30" s="41"/>
      <c r="Q30" s="40"/>
      <c r="R30" s="40"/>
    </row>
    <row r="31" spans="1:18" ht="18" x14ac:dyDescent="0.35">
      <c r="A31" s="41"/>
      <c r="B31" s="49" t="s">
        <v>82</v>
      </c>
      <c r="C31" s="5"/>
      <c r="D31" s="5"/>
      <c r="E31" s="43"/>
      <c r="F31" s="50" t="s">
        <v>83</v>
      </c>
      <c r="G31" s="5"/>
      <c r="H31" s="5"/>
      <c r="I31" s="43"/>
      <c r="J31" s="42"/>
      <c r="K31" s="48"/>
      <c r="L31" s="51" t="s">
        <v>84</v>
      </c>
      <c r="M31" s="5"/>
      <c r="N31" s="5"/>
      <c r="O31" s="5"/>
      <c r="P31" s="41"/>
      <c r="Q31" s="40"/>
      <c r="R31" s="40"/>
    </row>
    <row r="32" spans="1:18" ht="18" x14ac:dyDescent="0.35">
      <c r="A32" s="41"/>
      <c r="B32" s="5"/>
      <c r="C32" s="5"/>
      <c r="D32" s="5"/>
      <c r="E32" s="43"/>
      <c r="F32" s="5"/>
      <c r="G32" s="5"/>
      <c r="H32" s="5"/>
      <c r="I32" s="52"/>
      <c r="J32" s="42"/>
      <c r="K32" s="43"/>
      <c r="L32" s="5"/>
      <c r="M32" s="5"/>
      <c r="N32" s="5"/>
      <c r="O32" s="5"/>
      <c r="P32" s="41"/>
      <c r="Q32" s="40"/>
      <c r="R32" s="40"/>
    </row>
  </sheetData>
  <mergeCells count="19">
    <mergeCell ref="B31:D32"/>
    <mergeCell ref="F31:H32"/>
    <mergeCell ref="L31:O32"/>
    <mergeCell ref="Q6:Q7"/>
    <mergeCell ref="R6:R7"/>
    <mergeCell ref="B26:D26"/>
    <mergeCell ref="E28:F28"/>
    <mergeCell ref="J28:K28"/>
    <mergeCell ref="B29:D30"/>
    <mergeCell ref="A3:R3"/>
    <mergeCell ref="B5:R5"/>
    <mergeCell ref="B6:B7"/>
    <mergeCell ref="C6:C7"/>
    <mergeCell ref="D6:D7"/>
    <mergeCell ref="E6:E7"/>
    <mergeCell ref="F6:H6"/>
    <mergeCell ref="I6:K6"/>
    <mergeCell ref="L6:L7"/>
    <mergeCell ref="N6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Marzo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2025-07-02T15:34:09Z</dcterms:created>
  <dcterms:modified xsi:type="dcterms:W3CDTF">2025-07-02T18:01:06Z</dcterms:modified>
</cp:coreProperties>
</file>