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Contratados/"/>
    </mc:Choice>
  </mc:AlternateContent>
  <xr:revisionPtr revIDLastSave="40" documentId="8_{1C50DE06-6BD2-43CC-9904-E3E119D62935}" xr6:coauthVersionLast="47" xr6:coauthVersionMax="47" xr10:uidLastSave="{02DA9D95-89E7-4C25-A3CE-FEAD03A5D630}"/>
  <bookViews>
    <workbookView xWindow="-120" yWindow="-120" windowWidth="29040" windowHeight="15720" xr2:uid="{7AD20BA9-BCA5-4DC6-A06A-08D619E13817}"/>
  </bookViews>
  <sheets>
    <sheet name="Contratados Febrer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N22" i="1"/>
  <c r="M22" i="1"/>
  <c r="L22" i="1"/>
  <c r="D22" i="1"/>
  <c r="P21" i="1"/>
  <c r="Q21" i="1" s="1"/>
  <c r="J21" i="1"/>
  <c r="I21" i="1"/>
  <c r="H21" i="1"/>
  <c r="K21" i="1" s="1"/>
  <c r="J20" i="1"/>
  <c r="I20" i="1"/>
  <c r="H20" i="1"/>
  <c r="G20" i="1"/>
  <c r="E20" i="1"/>
  <c r="K20" i="1" s="1"/>
  <c r="J19" i="1"/>
  <c r="I19" i="1"/>
  <c r="H19" i="1"/>
  <c r="G19" i="1"/>
  <c r="P19" i="1" s="1"/>
  <c r="Q19" i="1" s="1"/>
  <c r="J18" i="1"/>
  <c r="I18" i="1"/>
  <c r="H18" i="1"/>
  <c r="G18" i="1"/>
  <c r="P18" i="1" s="1"/>
  <c r="Q18" i="1" s="1"/>
  <c r="J17" i="1"/>
  <c r="I17" i="1"/>
  <c r="H17" i="1"/>
  <c r="G17" i="1"/>
  <c r="E17" i="1"/>
  <c r="P17" i="1" s="1"/>
  <c r="Q17" i="1" s="1"/>
  <c r="P16" i="1"/>
  <c r="Q16" i="1" s="1"/>
  <c r="J16" i="1"/>
  <c r="I16" i="1"/>
  <c r="H16" i="1"/>
  <c r="J15" i="1"/>
  <c r="I15" i="1"/>
  <c r="H15" i="1"/>
  <c r="G15" i="1"/>
  <c r="E15" i="1"/>
  <c r="P15" i="1" s="1"/>
  <c r="Q15" i="1" s="1"/>
  <c r="P14" i="1"/>
  <c r="Q14" i="1" s="1"/>
  <c r="J14" i="1"/>
  <c r="I14" i="1"/>
  <c r="H14" i="1"/>
  <c r="K14" i="1" s="1"/>
  <c r="P13" i="1"/>
  <c r="Q13" i="1" s="1"/>
  <c r="J13" i="1"/>
  <c r="I13" i="1"/>
  <c r="H13" i="1"/>
  <c r="J12" i="1"/>
  <c r="I12" i="1"/>
  <c r="H12" i="1"/>
  <c r="G12" i="1"/>
  <c r="E12" i="1"/>
  <c r="J11" i="1"/>
  <c r="I11" i="1"/>
  <c r="H11" i="1"/>
  <c r="G11" i="1"/>
  <c r="P11" i="1" s="1"/>
  <c r="Q11" i="1" s="1"/>
  <c r="J10" i="1"/>
  <c r="I10" i="1"/>
  <c r="H10" i="1"/>
  <c r="G10" i="1"/>
  <c r="E10" i="1"/>
  <c r="J9" i="1"/>
  <c r="I9" i="1"/>
  <c r="H9" i="1"/>
  <c r="G9" i="1"/>
  <c r="E9" i="1"/>
  <c r="P9" i="1" s="1"/>
  <c r="Q9" i="1" s="1"/>
  <c r="J8" i="1"/>
  <c r="I8" i="1"/>
  <c r="H8" i="1"/>
  <c r="G8" i="1"/>
  <c r="E8" i="1"/>
  <c r="P8" i="1" s="1"/>
  <c r="Q8" i="1" s="1"/>
  <c r="J7" i="1"/>
  <c r="I7" i="1"/>
  <c r="H7" i="1"/>
  <c r="G7" i="1"/>
  <c r="E7" i="1"/>
  <c r="P7" i="1" s="1"/>
  <c r="P10" i="1" l="1"/>
  <c r="Q10" i="1" s="1"/>
  <c r="K19" i="1"/>
  <c r="P12" i="1"/>
  <c r="Q12" i="1" s="1"/>
  <c r="G22" i="1"/>
  <c r="H22" i="1"/>
  <c r="I22" i="1"/>
  <c r="K18" i="1"/>
  <c r="K13" i="1"/>
  <c r="J22" i="1"/>
  <c r="K8" i="1"/>
  <c r="P20" i="1"/>
  <c r="Q20" i="1" s="1"/>
  <c r="K15" i="1"/>
  <c r="K10" i="1"/>
  <c r="K16" i="1"/>
  <c r="K11" i="1"/>
  <c r="Q7" i="1"/>
  <c r="E22" i="1"/>
  <c r="K12" i="1"/>
  <c r="K9" i="1"/>
  <c r="K17" i="1"/>
  <c r="K7" i="1"/>
  <c r="Q22" i="1" l="1"/>
  <c r="P22" i="1"/>
</calcChain>
</file>

<file path=xl/sharedStrings.xml><?xml version="1.0" encoding="utf-8"?>
<sst xmlns="http://schemas.openxmlformats.org/spreadsheetml/2006/main" count="64" uniqueCount="63">
  <si>
    <t xml:space="preserve"> Nómina Empleados Contratados corresp. al mes de Febrero  /2021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</si>
  <si>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</si>
  <si>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</si>
  <si>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</si>
  <si>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</si>
  <si>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</si>
  <si>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</si>
  <si>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>Otras Retenciones SEACOOP/INAVI/ISR</t>
  </si>
  <si>
    <t xml:space="preserve">Total Deduciones Empleados </t>
  </si>
  <si>
    <t>Neto a Pagar Valor RD$</t>
  </si>
  <si>
    <t>P.C.A</t>
  </si>
  <si>
    <t>R.P 2.87%</t>
  </si>
  <si>
    <t>C.S.F.S 7.09%</t>
  </si>
  <si>
    <t>C.P 7.10%</t>
  </si>
  <si>
    <t>S.R.L 1.15%</t>
  </si>
  <si>
    <t>Seguro de Salud Plan Royal</t>
  </si>
  <si>
    <t>SEACOOP</t>
  </si>
  <si>
    <t>INAVI</t>
  </si>
  <si>
    <t>ISR</t>
  </si>
  <si>
    <t>Luis German Perez Bidó</t>
  </si>
  <si>
    <t>Enc. Dpto. Administrativo y Financiero</t>
  </si>
  <si>
    <t>Leonardo Ramos Ramos</t>
  </si>
  <si>
    <t>Representante de DIGERA en la Zona Norte</t>
  </si>
  <si>
    <t>Medardo Lebron Contreras</t>
  </si>
  <si>
    <t xml:space="preserve">Supervisor de Zona San Juan </t>
  </si>
  <si>
    <t>Rafael Octavio Fernandez Tejada</t>
  </si>
  <si>
    <t>Supervisor de la Zona del Cibao</t>
  </si>
  <si>
    <t>Yanira A. Ureña Vargas</t>
  </si>
  <si>
    <t>Analista del Dpto. Riesgos Agropecuarios</t>
  </si>
  <si>
    <t>Francisca Antonia Cruz Paulino</t>
  </si>
  <si>
    <t>Contadora</t>
  </si>
  <si>
    <t xml:space="preserve">Luis Daniel Pacheco Camargo </t>
  </si>
  <si>
    <t>Coordinador del Director General</t>
  </si>
  <si>
    <t>Bladimir Cleto Casso</t>
  </si>
  <si>
    <t>Supervisor de la DIGERA en el Cibao</t>
  </si>
  <si>
    <t>José Luis Reynoso Rodríguez</t>
  </si>
  <si>
    <t>Relacionador Público</t>
  </si>
  <si>
    <t>Gladioli Ramírez Pérez</t>
  </si>
  <si>
    <t>Técnico en Recursos Humanos</t>
  </si>
  <si>
    <t>José Miguel Feliz</t>
  </si>
  <si>
    <t>Supervisor Pov. Sto Dgo y Monte Plata</t>
  </si>
  <si>
    <t>Georgina Elizabeth Marte de Perez</t>
  </si>
  <si>
    <t>Analista de Riesgos Agropecuarios</t>
  </si>
  <si>
    <t>Carlitas Martínez De León</t>
  </si>
  <si>
    <t>Analista del Dpto. de Gestión de Riesgo</t>
  </si>
  <si>
    <t>Mayra Ninoshka Sena Pérez</t>
  </si>
  <si>
    <t xml:space="preserve">Tecnico en Seguro Agropecuario </t>
  </si>
  <si>
    <t>Maritza A. Cordero Hidalgo</t>
  </si>
  <si>
    <t>Tecnico en Seguro Agropecuario</t>
  </si>
  <si>
    <t>TOTALES</t>
  </si>
  <si>
    <t>Objs.
 2.1.1.2.08</t>
  </si>
  <si>
    <t>2.1.5.1.01</t>
  </si>
  <si>
    <t xml:space="preserve">
2.1.5.2.01</t>
  </si>
  <si>
    <t>2.4.5.1.01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</si>
  <si>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</si>
  <si>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</si>
  <si>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</si>
  <si>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</si>
  <si>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</si>
  <si>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</si>
  <si>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</si>
  <si>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</si>
  <si>
    <t xml:space="preserve"> R.S.F.S 3.04%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</si>
</sst>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39" fontId="1" fillId="2" borderId="14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right" vertical="center"/>
    </xf>
    <xf numFmtId="0" fontId="1" fillId="2" borderId="14" xfId="0" applyFont="1" applyFill="1" applyBorder="1" applyAlignment="1">
      <alignment wrapText="1"/>
    </xf>
    <xf numFmtId="43" fontId="1" fillId="2" borderId="9" xfId="0" applyNumberFormat="1" applyFont="1" applyFill="1" applyBorder="1" applyAlignment="1">
      <alignment horizontal="right" vertical="center" wrapText="1"/>
    </xf>
    <xf numFmtId="39" fontId="1" fillId="2" borderId="9" xfId="0" applyNumberFormat="1" applyFont="1" applyFill="1" applyBorder="1" applyAlignment="1">
      <alignment horizontal="right" vertical="center"/>
    </xf>
    <xf numFmtId="43" fontId="1" fillId="2" borderId="14" xfId="0" applyNumberFormat="1" applyFont="1" applyFill="1" applyBorder="1" applyAlignment="1">
      <alignment horizontal="right" vertical="center"/>
    </xf>
    <xf numFmtId="43" fontId="1" fillId="2" borderId="9" xfId="0" applyNumberFormat="1" applyFont="1" applyFill="1" applyBorder="1" applyAlignment="1">
      <alignment horizontal="right" vertical="center"/>
    </xf>
    <xf numFmtId="0" fontId="1" fillId="2" borderId="14" xfId="0" applyFont="1" applyFill="1" applyBorder="1"/>
    <xf numFmtId="43" fontId="1" fillId="2" borderId="14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4" fillId="2" borderId="1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1" fillId="0" borderId="14" xfId="0" applyFont="1" applyBorder="1"/>
    <xf numFmtId="0" fontId="1" fillId="0" borderId="0" xfId="0" applyFont="1"/>
    <xf numFmtId="0" fontId="5" fillId="0" borderId="0" xfId="0" applyFont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7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209550</xdr:colOff>
      <xdr:row>0</xdr:row>
      <xdr:rowOff>0</xdr:rowOff>
    </xdr:from>
    <xdr:ext cx="3038475" cy="600075"/>
    <xdr:pic>
      <xdr:nvPicPr>
        <xdr:cNvPr id="2" name="image5.png">
          <a:extLst>
            <a:ext uri="{FF2B5EF4-FFF2-40B4-BE49-F238E27FC236}">
              <a16:creationId xmlns:a16="http://schemas.microsoft.com/office/drawing/2014/main" id="{A5E151C5-1DA2-4F11-B10E-8FA18F6255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57600" y="0"/>
          <a:ext cx="3038475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2F99-E15B-4F54-AA11-6A6DFB01AD52}">
  <dimension ref="A1:Q29"/>
  <sheetViews>
    <sheetView tabSelected="1" workbookViewId="0">
      <selection activeCell="F31" sqref="F31"/>
    </sheetView>
  </sheetViews>
  <sheetFormatPr baseColWidth="10" defaultRowHeight="15" x14ac:dyDescent="0.25"/>
  <cols>
    <col min="1" max="1" width="2.7109375" customWidth="1"/>
    <col min="4" max="4" width="9.7109375" customWidth="1"/>
    <col min="5" max="5" width="8.85546875" customWidth="1"/>
    <col min="6" max="6" width="7.5703125" customWidth="1"/>
    <col min="10" max="10" width="8.140625" customWidth="1"/>
    <col min="11" max="11" width="10.28515625" customWidth="1"/>
    <col min="12" max="12" width="8.140625" customWidth="1"/>
    <col min="13" max="13" width="9.140625" customWidth="1"/>
    <col min="14" max="14" width="8.7109375" customWidth="1"/>
    <col min="15" max="15" width="9.28515625" customWidth="1"/>
    <col min="16" max="16" width="9.140625" customWidth="1"/>
    <col min="17" max="17" width="10" customWidth="1"/>
  </cols>
  <sheetData>
    <row r="1" spans="1:17" ht="15.75" x14ac:dyDescent="0.3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15.75" x14ac:dyDescent="0.3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6.5" thickBot="1" x14ac:dyDescent="0.35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16.5" thickBot="1" x14ac:dyDescent="0.35">
      <c r="A4" s="1"/>
      <c r="B4" s="3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</row>
    <row r="5" spans="1:17" ht="15.75" x14ac:dyDescent="0.3">
      <c r="A5" s="1"/>
      <c r="B5" s="6" t="s">
        <v>1</v>
      </c>
      <c r="C5" s="7" t="s">
        <v>2</v>
      </c>
      <c r="D5" s="8" t="s">
        <v>3</v>
      </c>
      <c r="E5" s="9" t="s">
        <v>4</v>
      </c>
      <c r="F5" s="10"/>
      <c r="G5" s="11"/>
      <c r="H5" s="9" t="s">
        <v>5</v>
      </c>
      <c r="I5" s="10"/>
      <c r="J5" s="11"/>
      <c r="K5" s="12" t="s">
        <v>6</v>
      </c>
      <c r="L5" s="13"/>
      <c r="M5" s="9" t="s">
        <v>7</v>
      </c>
      <c r="N5" s="10"/>
      <c r="O5" s="11"/>
      <c r="P5" s="14" t="s">
        <v>8</v>
      </c>
      <c r="Q5" s="6" t="s">
        <v>9</v>
      </c>
    </row>
    <row r="6" spans="1:17" ht="54" x14ac:dyDescent="0.3">
      <c r="A6" s="1"/>
      <c r="B6" s="15"/>
      <c r="C6" s="16"/>
      <c r="D6" s="15"/>
      <c r="E6" s="17" t="s">
        <v>62</v>
      </c>
      <c r="F6" s="18" t="s">
        <v>10</v>
      </c>
      <c r="G6" s="19" t="s">
        <v>11</v>
      </c>
      <c r="H6" s="19" t="s">
        <v>12</v>
      </c>
      <c r="I6" s="19" t="s">
        <v>13</v>
      </c>
      <c r="J6" s="19" t="s">
        <v>14</v>
      </c>
      <c r="K6" s="15"/>
      <c r="L6" s="19" t="s">
        <v>15</v>
      </c>
      <c r="M6" s="20" t="s">
        <v>16</v>
      </c>
      <c r="N6" s="21" t="s">
        <v>17</v>
      </c>
      <c r="O6" s="22" t="s">
        <v>18</v>
      </c>
      <c r="P6" s="15"/>
      <c r="Q6" s="15"/>
    </row>
    <row r="7" spans="1:17" ht="40.5" x14ac:dyDescent="0.3">
      <c r="A7" s="23">
        <v>1</v>
      </c>
      <c r="B7" s="24" t="s">
        <v>19</v>
      </c>
      <c r="C7" s="24" t="s">
        <v>20</v>
      </c>
      <c r="D7" s="25">
        <v>80000</v>
      </c>
      <c r="E7" s="26">
        <f>D7*3.04%</f>
        <v>2432</v>
      </c>
      <c r="F7" s="27">
        <v>0</v>
      </c>
      <c r="G7" s="17">
        <f t="shared" ref="G7:G12" si="0">D7*2.87%</f>
        <v>2296</v>
      </c>
      <c r="H7" s="26">
        <f t="shared" ref="H7:H21" si="1">D7*7.09%</f>
        <v>5672</v>
      </c>
      <c r="I7" s="27">
        <f t="shared" ref="I7:I21" si="2">D7*7.1%</f>
        <v>5679.9999999999991</v>
      </c>
      <c r="J7" s="27">
        <f>53928*1.15%</f>
        <v>620.17200000000003</v>
      </c>
      <c r="K7" s="27">
        <f t="shared" ref="K7:K21" si="3">E7+F7+G7+H7+I7+J7</f>
        <v>16700.171999999999</v>
      </c>
      <c r="L7" s="27">
        <v>0</v>
      </c>
      <c r="M7" s="27">
        <v>3170</v>
      </c>
      <c r="N7" s="27">
        <v>25</v>
      </c>
      <c r="O7" s="27">
        <v>7400.94</v>
      </c>
      <c r="P7" s="27">
        <f t="shared" ref="P7:P21" si="4">E7+F7+G7+L7+M7+N7+O7</f>
        <v>15323.939999999999</v>
      </c>
      <c r="Q7" s="27">
        <f t="shared" ref="Q7:Q21" si="5">D7-P7</f>
        <v>64676.06</v>
      </c>
    </row>
    <row r="8" spans="1:17" ht="54" x14ac:dyDescent="0.3">
      <c r="A8" s="23">
        <v>2</v>
      </c>
      <c r="B8" s="24" t="s">
        <v>21</v>
      </c>
      <c r="C8" s="24" t="s">
        <v>22</v>
      </c>
      <c r="D8" s="25">
        <v>80000</v>
      </c>
      <c r="E8" s="26">
        <f>D8*3.04%</f>
        <v>2432</v>
      </c>
      <c r="F8" s="27">
        <v>0</v>
      </c>
      <c r="G8" s="17">
        <f t="shared" si="0"/>
        <v>2296</v>
      </c>
      <c r="H8" s="26">
        <f t="shared" si="1"/>
        <v>5672</v>
      </c>
      <c r="I8" s="27">
        <f t="shared" si="2"/>
        <v>5679.9999999999991</v>
      </c>
      <c r="J8" s="27">
        <f>53928*1.15%</f>
        <v>620.17200000000003</v>
      </c>
      <c r="K8" s="27">
        <f t="shared" si="3"/>
        <v>16700.171999999999</v>
      </c>
      <c r="L8" s="27">
        <v>0</v>
      </c>
      <c r="M8" s="27"/>
      <c r="N8" s="27">
        <v>25</v>
      </c>
      <c r="O8" s="27">
        <v>7400.94</v>
      </c>
      <c r="P8" s="27">
        <f t="shared" si="4"/>
        <v>12153.939999999999</v>
      </c>
      <c r="Q8" s="27">
        <f t="shared" si="5"/>
        <v>67846.06</v>
      </c>
    </row>
    <row r="9" spans="1:17" ht="40.5" x14ac:dyDescent="0.3">
      <c r="A9" s="23">
        <v>3</v>
      </c>
      <c r="B9" s="24" t="s">
        <v>23</v>
      </c>
      <c r="C9" s="24" t="s">
        <v>24</v>
      </c>
      <c r="D9" s="25">
        <v>60000</v>
      </c>
      <c r="E9" s="26">
        <f>D9*3.04%</f>
        <v>1824</v>
      </c>
      <c r="F9" s="27">
        <v>0</v>
      </c>
      <c r="G9" s="17">
        <f t="shared" si="0"/>
        <v>1722</v>
      </c>
      <c r="H9" s="26">
        <f t="shared" si="1"/>
        <v>4254</v>
      </c>
      <c r="I9" s="27">
        <f t="shared" si="2"/>
        <v>4260</v>
      </c>
      <c r="J9" s="27">
        <f>53928*1.15%</f>
        <v>620.17200000000003</v>
      </c>
      <c r="K9" s="27">
        <f t="shared" si="3"/>
        <v>12680.172</v>
      </c>
      <c r="L9" s="27">
        <v>0</v>
      </c>
      <c r="M9" s="27"/>
      <c r="N9" s="27">
        <v>25</v>
      </c>
      <c r="O9" s="28">
        <v>3486.65</v>
      </c>
      <c r="P9" s="27">
        <f t="shared" si="4"/>
        <v>7057.65</v>
      </c>
      <c r="Q9" s="27">
        <f t="shared" si="5"/>
        <v>52942.35</v>
      </c>
    </row>
    <row r="10" spans="1:17" ht="54" x14ac:dyDescent="0.3">
      <c r="A10" s="23">
        <v>4</v>
      </c>
      <c r="B10" s="24" t="s">
        <v>25</v>
      </c>
      <c r="C10" s="24" t="s">
        <v>26</v>
      </c>
      <c r="D10" s="25">
        <v>60000</v>
      </c>
      <c r="E10" s="26">
        <f>D10*3.04%</f>
        <v>1824</v>
      </c>
      <c r="F10" s="27"/>
      <c r="G10" s="17">
        <f t="shared" si="0"/>
        <v>1722</v>
      </c>
      <c r="H10" s="26">
        <f t="shared" si="1"/>
        <v>4254</v>
      </c>
      <c r="I10" s="27">
        <f t="shared" si="2"/>
        <v>4260</v>
      </c>
      <c r="J10" s="27">
        <f>53928*1.15%</f>
        <v>620.17200000000003</v>
      </c>
      <c r="K10" s="27">
        <f t="shared" si="3"/>
        <v>12680.172</v>
      </c>
      <c r="L10" s="27">
        <v>0</v>
      </c>
      <c r="M10" s="27"/>
      <c r="N10" s="27">
        <v>25</v>
      </c>
      <c r="O10" s="28">
        <v>3486.65</v>
      </c>
      <c r="P10" s="27">
        <f t="shared" si="4"/>
        <v>7057.65</v>
      </c>
      <c r="Q10" s="27">
        <f t="shared" si="5"/>
        <v>52942.35</v>
      </c>
    </row>
    <row r="11" spans="1:17" ht="40.5" x14ac:dyDescent="0.3">
      <c r="A11" s="23">
        <v>5</v>
      </c>
      <c r="B11" s="24" t="s">
        <v>27</v>
      </c>
      <c r="C11" s="24" t="s">
        <v>28</v>
      </c>
      <c r="D11" s="28">
        <v>60000</v>
      </c>
      <c r="E11" s="26">
        <v>1824</v>
      </c>
      <c r="F11" s="27">
        <v>0</v>
      </c>
      <c r="G11" s="17">
        <f t="shared" si="0"/>
        <v>1722</v>
      </c>
      <c r="H11" s="26">
        <f t="shared" si="1"/>
        <v>4254</v>
      </c>
      <c r="I11" s="27">
        <f t="shared" si="2"/>
        <v>4260</v>
      </c>
      <c r="J11" s="27">
        <f>53928*1.15%</f>
        <v>620.17200000000003</v>
      </c>
      <c r="K11" s="27">
        <f t="shared" si="3"/>
        <v>12680.172</v>
      </c>
      <c r="L11" s="27">
        <v>6534.54</v>
      </c>
      <c r="M11" s="27"/>
      <c r="N11" s="27">
        <v>25</v>
      </c>
      <c r="O11" s="28">
        <v>3486.65</v>
      </c>
      <c r="P11" s="27">
        <f t="shared" si="4"/>
        <v>13592.19</v>
      </c>
      <c r="Q11" s="27">
        <f t="shared" si="5"/>
        <v>46407.81</v>
      </c>
    </row>
    <row r="12" spans="1:17" ht="40.5" x14ac:dyDescent="0.3">
      <c r="A12" s="23">
        <v>6</v>
      </c>
      <c r="B12" s="24" t="s">
        <v>29</v>
      </c>
      <c r="C12" s="24" t="s">
        <v>30</v>
      </c>
      <c r="D12" s="28">
        <v>50000</v>
      </c>
      <c r="E12" s="26">
        <f>D12*3.04%</f>
        <v>1520</v>
      </c>
      <c r="F12" s="27">
        <v>0</v>
      </c>
      <c r="G12" s="17">
        <f t="shared" si="0"/>
        <v>1435</v>
      </c>
      <c r="H12" s="26">
        <f t="shared" si="1"/>
        <v>3545.0000000000005</v>
      </c>
      <c r="I12" s="27">
        <f t="shared" si="2"/>
        <v>3549.9999999999995</v>
      </c>
      <c r="J12" s="27">
        <f t="shared" ref="J12:J21" si="6">D12*1.15%</f>
        <v>575</v>
      </c>
      <c r="K12" s="27">
        <f t="shared" si="3"/>
        <v>10625</v>
      </c>
      <c r="L12" s="27">
        <v>0</v>
      </c>
      <c r="M12" s="27"/>
      <c r="N12" s="27">
        <v>25</v>
      </c>
      <c r="O12" s="28">
        <v>1854</v>
      </c>
      <c r="P12" s="27">
        <f t="shared" si="4"/>
        <v>4834</v>
      </c>
      <c r="Q12" s="27">
        <f t="shared" si="5"/>
        <v>45166</v>
      </c>
    </row>
    <row r="13" spans="1:17" ht="40.5" x14ac:dyDescent="0.3">
      <c r="A13" s="23">
        <v>7</v>
      </c>
      <c r="B13" s="24" t="s">
        <v>31</v>
      </c>
      <c r="C13" s="24" t="s">
        <v>32</v>
      </c>
      <c r="D13" s="28">
        <v>50000</v>
      </c>
      <c r="E13" s="26">
        <v>1520</v>
      </c>
      <c r="F13" s="27">
        <v>0</v>
      </c>
      <c r="G13" s="17">
        <v>1435</v>
      </c>
      <c r="H13" s="26">
        <f t="shared" si="1"/>
        <v>3545.0000000000005</v>
      </c>
      <c r="I13" s="27">
        <f t="shared" si="2"/>
        <v>3549.9999999999995</v>
      </c>
      <c r="J13" s="27">
        <f t="shared" si="6"/>
        <v>575</v>
      </c>
      <c r="K13" s="27">
        <f t="shared" si="3"/>
        <v>10625</v>
      </c>
      <c r="L13" s="27">
        <v>0</v>
      </c>
      <c r="M13" s="27">
        <v>2170</v>
      </c>
      <c r="N13" s="27">
        <v>25</v>
      </c>
      <c r="O13" s="28">
        <v>1854</v>
      </c>
      <c r="P13" s="27">
        <f t="shared" si="4"/>
        <v>7004</v>
      </c>
      <c r="Q13" s="27">
        <f t="shared" si="5"/>
        <v>42996</v>
      </c>
    </row>
    <row r="14" spans="1:17" ht="40.5" x14ac:dyDescent="0.3">
      <c r="A14" s="23">
        <v>8</v>
      </c>
      <c r="B14" s="24" t="s">
        <v>33</v>
      </c>
      <c r="C14" s="24" t="s">
        <v>34</v>
      </c>
      <c r="D14" s="28">
        <v>40000</v>
      </c>
      <c r="E14" s="26">
        <v>1216</v>
      </c>
      <c r="F14" s="27">
        <v>0</v>
      </c>
      <c r="G14" s="17">
        <v>1148</v>
      </c>
      <c r="H14" s="26">
        <f t="shared" si="1"/>
        <v>2836</v>
      </c>
      <c r="I14" s="27">
        <f t="shared" si="2"/>
        <v>2839.9999999999995</v>
      </c>
      <c r="J14" s="27">
        <f t="shared" si="6"/>
        <v>460</v>
      </c>
      <c r="K14" s="27">
        <f t="shared" si="3"/>
        <v>8500</v>
      </c>
      <c r="L14" s="27">
        <v>0</v>
      </c>
      <c r="M14" s="27"/>
      <c r="N14" s="27">
        <v>25</v>
      </c>
      <c r="O14" s="28">
        <v>442.65</v>
      </c>
      <c r="P14" s="27">
        <f t="shared" si="4"/>
        <v>2831.65</v>
      </c>
      <c r="Q14" s="27">
        <f t="shared" si="5"/>
        <v>37168.35</v>
      </c>
    </row>
    <row r="15" spans="1:17" ht="40.5" x14ac:dyDescent="0.3">
      <c r="A15" s="23">
        <v>9</v>
      </c>
      <c r="B15" s="24" t="s">
        <v>35</v>
      </c>
      <c r="C15" s="24" t="s">
        <v>36</v>
      </c>
      <c r="D15" s="28">
        <v>35000</v>
      </c>
      <c r="E15" s="26">
        <f>D15*3.04%</f>
        <v>1064</v>
      </c>
      <c r="F15" s="27">
        <v>0</v>
      </c>
      <c r="G15" s="17">
        <f>D15*2.87%</f>
        <v>1004.5</v>
      </c>
      <c r="H15" s="26">
        <f t="shared" si="1"/>
        <v>2481.5</v>
      </c>
      <c r="I15" s="27">
        <f t="shared" si="2"/>
        <v>2485</v>
      </c>
      <c r="J15" s="27">
        <f t="shared" si="6"/>
        <v>402.5</v>
      </c>
      <c r="K15" s="27">
        <f t="shared" si="3"/>
        <v>7437.5</v>
      </c>
      <c r="L15" s="27">
        <v>0</v>
      </c>
      <c r="M15" s="27"/>
      <c r="N15" s="27">
        <v>25</v>
      </c>
      <c r="O15" s="28">
        <v>0</v>
      </c>
      <c r="P15" s="27">
        <f t="shared" si="4"/>
        <v>2093.5</v>
      </c>
      <c r="Q15" s="27">
        <f t="shared" si="5"/>
        <v>32906.5</v>
      </c>
    </row>
    <row r="16" spans="1:17" ht="40.5" x14ac:dyDescent="0.3">
      <c r="A16" s="23">
        <v>10</v>
      </c>
      <c r="B16" s="24" t="s">
        <v>37</v>
      </c>
      <c r="C16" s="24" t="s">
        <v>38</v>
      </c>
      <c r="D16" s="28">
        <v>35000</v>
      </c>
      <c r="E16" s="26">
        <v>1064</v>
      </c>
      <c r="F16" s="27">
        <v>0</v>
      </c>
      <c r="G16" s="17">
        <v>1004.5</v>
      </c>
      <c r="H16" s="26">
        <f t="shared" si="1"/>
        <v>2481.5</v>
      </c>
      <c r="I16" s="27">
        <f t="shared" si="2"/>
        <v>2485</v>
      </c>
      <c r="J16" s="27">
        <f t="shared" si="6"/>
        <v>402.5</v>
      </c>
      <c r="K16" s="27">
        <f t="shared" si="3"/>
        <v>7437.5</v>
      </c>
      <c r="L16" s="27">
        <v>0</v>
      </c>
      <c r="M16" s="27"/>
      <c r="N16" s="27">
        <v>25</v>
      </c>
      <c r="O16" s="28">
        <v>0</v>
      </c>
      <c r="P16" s="27">
        <f t="shared" si="4"/>
        <v>2093.5</v>
      </c>
      <c r="Q16" s="27">
        <f t="shared" si="5"/>
        <v>32906.5</v>
      </c>
    </row>
    <row r="17" spans="1:17" ht="40.5" x14ac:dyDescent="0.3">
      <c r="A17" s="23">
        <v>11</v>
      </c>
      <c r="B17" s="24" t="s">
        <v>39</v>
      </c>
      <c r="C17" s="24" t="s">
        <v>40</v>
      </c>
      <c r="D17" s="28">
        <v>30000</v>
      </c>
      <c r="E17" s="26">
        <f>D17*3.04%</f>
        <v>912</v>
      </c>
      <c r="F17" s="27">
        <v>0</v>
      </c>
      <c r="G17" s="17">
        <f>D17*2.87%</f>
        <v>861</v>
      </c>
      <c r="H17" s="26">
        <f t="shared" si="1"/>
        <v>2127</v>
      </c>
      <c r="I17" s="27">
        <f t="shared" si="2"/>
        <v>2130</v>
      </c>
      <c r="J17" s="27">
        <f t="shared" si="6"/>
        <v>345</v>
      </c>
      <c r="K17" s="27">
        <f t="shared" si="3"/>
        <v>6375</v>
      </c>
      <c r="L17" s="27">
        <v>0</v>
      </c>
      <c r="M17" s="27"/>
      <c r="N17" s="27">
        <v>25</v>
      </c>
      <c r="O17" s="28">
        <v>0</v>
      </c>
      <c r="P17" s="27">
        <f t="shared" si="4"/>
        <v>1798</v>
      </c>
      <c r="Q17" s="27">
        <f t="shared" si="5"/>
        <v>28202</v>
      </c>
    </row>
    <row r="18" spans="1:17" ht="54" x14ac:dyDescent="0.3">
      <c r="A18" s="23">
        <v>12</v>
      </c>
      <c r="B18" s="24" t="s">
        <v>41</v>
      </c>
      <c r="C18" s="24" t="s">
        <v>42</v>
      </c>
      <c r="D18" s="28">
        <v>30000</v>
      </c>
      <c r="E18" s="26">
        <v>912</v>
      </c>
      <c r="F18" s="27">
        <v>0</v>
      </c>
      <c r="G18" s="17">
        <f>D18*2.87%</f>
        <v>861</v>
      </c>
      <c r="H18" s="26">
        <f t="shared" si="1"/>
        <v>2127</v>
      </c>
      <c r="I18" s="27">
        <f t="shared" si="2"/>
        <v>2130</v>
      </c>
      <c r="J18" s="27">
        <f t="shared" si="6"/>
        <v>345</v>
      </c>
      <c r="K18" s="27">
        <f t="shared" si="3"/>
        <v>6375</v>
      </c>
      <c r="L18" s="27">
        <v>0</v>
      </c>
      <c r="M18" s="27"/>
      <c r="N18" s="27">
        <v>25</v>
      </c>
      <c r="O18" s="28">
        <v>0</v>
      </c>
      <c r="P18" s="27">
        <f t="shared" si="4"/>
        <v>1798</v>
      </c>
      <c r="Q18" s="27">
        <f t="shared" si="5"/>
        <v>28202</v>
      </c>
    </row>
    <row r="19" spans="1:17" ht="54" x14ac:dyDescent="0.3">
      <c r="A19" s="23">
        <v>13</v>
      </c>
      <c r="B19" s="24" t="s">
        <v>43</v>
      </c>
      <c r="C19" s="24" t="s">
        <v>44</v>
      </c>
      <c r="D19" s="28">
        <v>30000</v>
      </c>
      <c r="E19" s="26">
        <v>912</v>
      </c>
      <c r="F19" s="27">
        <v>0</v>
      </c>
      <c r="G19" s="17">
        <f>D19*2.87%</f>
        <v>861</v>
      </c>
      <c r="H19" s="26">
        <f t="shared" si="1"/>
        <v>2127</v>
      </c>
      <c r="I19" s="27">
        <f t="shared" si="2"/>
        <v>2130</v>
      </c>
      <c r="J19" s="27">
        <f t="shared" si="6"/>
        <v>345</v>
      </c>
      <c r="K19" s="27">
        <f t="shared" si="3"/>
        <v>6375</v>
      </c>
      <c r="L19" s="27">
        <v>2178.1799999999998</v>
      </c>
      <c r="M19" s="27"/>
      <c r="N19" s="27">
        <v>25</v>
      </c>
      <c r="O19" s="28">
        <v>0</v>
      </c>
      <c r="P19" s="27">
        <f t="shared" si="4"/>
        <v>3976.18</v>
      </c>
      <c r="Q19" s="27">
        <f t="shared" si="5"/>
        <v>26023.82</v>
      </c>
    </row>
    <row r="20" spans="1:17" ht="40.5" x14ac:dyDescent="0.3">
      <c r="A20" s="23">
        <v>14</v>
      </c>
      <c r="B20" s="24" t="s">
        <v>45</v>
      </c>
      <c r="C20" s="24" t="s">
        <v>46</v>
      </c>
      <c r="D20" s="28">
        <v>25000</v>
      </c>
      <c r="E20" s="26">
        <f>D20*3.04%</f>
        <v>760</v>
      </c>
      <c r="F20" s="27">
        <v>0</v>
      </c>
      <c r="G20" s="17">
        <f>D20*2.87%</f>
        <v>717.5</v>
      </c>
      <c r="H20" s="26">
        <f t="shared" si="1"/>
        <v>1772.5000000000002</v>
      </c>
      <c r="I20" s="27">
        <f t="shared" si="2"/>
        <v>1774.9999999999998</v>
      </c>
      <c r="J20" s="27">
        <f t="shared" si="6"/>
        <v>287.5</v>
      </c>
      <c r="K20" s="27">
        <f t="shared" si="3"/>
        <v>5312.5</v>
      </c>
      <c r="L20" s="27">
        <v>0</v>
      </c>
      <c r="M20" s="27"/>
      <c r="N20" s="27">
        <v>25</v>
      </c>
      <c r="O20" s="28">
        <v>0</v>
      </c>
      <c r="P20" s="27">
        <f t="shared" si="4"/>
        <v>1502.5</v>
      </c>
      <c r="Q20" s="27">
        <f t="shared" si="5"/>
        <v>23497.5</v>
      </c>
    </row>
    <row r="21" spans="1:17" ht="40.5" x14ac:dyDescent="0.3">
      <c r="A21" s="23">
        <v>15</v>
      </c>
      <c r="B21" s="24" t="s">
        <v>47</v>
      </c>
      <c r="C21" s="24" t="s">
        <v>48</v>
      </c>
      <c r="D21" s="28">
        <v>25000</v>
      </c>
      <c r="E21" s="26">
        <v>760</v>
      </c>
      <c r="F21" s="27">
        <v>0</v>
      </c>
      <c r="G21" s="17">
        <v>717.5</v>
      </c>
      <c r="H21" s="26">
        <f t="shared" si="1"/>
        <v>1772.5000000000002</v>
      </c>
      <c r="I21" s="27">
        <f t="shared" si="2"/>
        <v>1774.9999999999998</v>
      </c>
      <c r="J21" s="27">
        <f t="shared" si="6"/>
        <v>287.5</v>
      </c>
      <c r="K21" s="27">
        <f t="shared" si="3"/>
        <v>5312.5</v>
      </c>
      <c r="L21" s="27">
        <v>0</v>
      </c>
      <c r="M21" s="27"/>
      <c r="N21" s="27">
        <v>25</v>
      </c>
      <c r="O21" s="28">
        <v>0</v>
      </c>
      <c r="P21" s="27">
        <f t="shared" si="4"/>
        <v>1502.5</v>
      </c>
      <c r="Q21" s="27">
        <f t="shared" si="5"/>
        <v>23497.5</v>
      </c>
    </row>
    <row r="22" spans="1:17" ht="15.75" x14ac:dyDescent="0.3">
      <c r="A22" s="1"/>
      <c r="B22" s="29" t="s">
        <v>49</v>
      </c>
      <c r="C22" s="29"/>
      <c r="D22" s="30">
        <f>SUM(D7:D21)</f>
        <v>690000</v>
      </c>
      <c r="E22" s="30">
        <f>SUM(E7:E21)</f>
        <v>20976</v>
      </c>
      <c r="F22" s="30">
        <v>0</v>
      </c>
      <c r="G22" s="30">
        <f>SUM(G7:G21)</f>
        <v>19803</v>
      </c>
      <c r="H22" s="30">
        <f>SUM(H7:H21)</f>
        <v>48921</v>
      </c>
      <c r="I22" s="30">
        <f>SUM(I7:I21)</f>
        <v>48990</v>
      </c>
      <c r="J22" s="30">
        <f>SUM(J7:J21)</f>
        <v>7125.8600000000006</v>
      </c>
      <c r="K22" s="30">
        <v>145815.84</v>
      </c>
      <c r="L22" s="30">
        <f t="shared" ref="L22:Q22" si="7">SUM(L7:L21)</f>
        <v>8712.7199999999993</v>
      </c>
      <c r="M22" s="30">
        <f t="shared" si="7"/>
        <v>5340</v>
      </c>
      <c r="N22" s="30">
        <f t="shared" si="7"/>
        <v>375</v>
      </c>
      <c r="O22" s="30">
        <f t="shared" si="7"/>
        <v>29412.480000000003</v>
      </c>
      <c r="P22" s="30">
        <f t="shared" si="7"/>
        <v>84619.199999999983</v>
      </c>
      <c r="Q22" s="30">
        <f t="shared" si="7"/>
        <v>605380.79999999993</v>
      </c>
    </row>
    <row r="23" spans="1:17" ht="30" x14ac:dyDescent="0.3">
      <c r="A23" s="1"/>
      <c r="B23" s="31"/>
      <c r="C23" s="10"/>
      <c r="D23" s="32" t="s">
        <v>50</v>
      </c>
      <c r="E23" s="33" t="s">
        <v>51</v>
      </c>
      <c r="F23" s="33" t="s">
        <v>51</v>
      </c>
      <c r="G23" s="34" t="s">
        <v>52</v>
      </c>
      <c r="H23" s="29"/>
      <c r="I23" s="35"/>
      <c r="J23" s="29"/>
      <c r="K23" s="29"/>
      <c r="L23" s="29"/>
      <c r="M23" s="34" t="s">
        <v>53</v>
      </c>
      <c r="N23" s="34" t="s">
        <v>54</v>
      </c>
      <c r="O23" s="34" t="s">
        <v>55</v>
      </c>
      <c r="P23" s="29"/>
      <c r="Q23" s="29"/>
    </row>
    <row r="24" spans="1:17" ht="15.75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</row>
    <row r="25" spans="1:17" ht="18" customHeight="1" x14ac:dyDescent="0.35">
      <c r="A25" s="37"/>
      <c r="B25" s="38"/>
      <c r="C25" s="38" t="s">
        <v>56</v>
      </c>
      <c r="D25" s="38"/>
      <c r="E25" s="39"/>
      <c r="F25" s="40" t="s">
        <v>57</v>
      </c>
      <c r="G25" s="2"/>
      <c r="H25" s="41"/>
      <c r="I25" s="42"/>
      <c r="J25" s="42"/>
      <c r="K25" s="40" t="s">
        <v>58</v>
      </c>
      <c r="L25" s="2"/>
      <c r="M25" s="43"/>
      <c r="N25" s="43"/>
      <c r="O25" s="43"/>
      <c r="P25" s="43"/>
      <c r="Q25" s="36"/>
    </row>
    <row r="26" spans="1:17" ht="18" x14ac:dyDescent="0.35">
      <c r="A26" s="37"/>
      <c r="B26" s="39"/>
      <c r="C26" s="40"/>
      <c r="D26" s="2"/>
      <c r="E26" s="2"/>
      <c r="F26" s="41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6"/>
    </row>
    <row r="27" spans="1:17" ht="18" x14ac:dyDescent="0.35">
      <c r="A27" s="37"/>
      <c r="B27" s="39"/>
      <c r="C27" s="2"/>
      <c r="D27" s="2"/>
      <c r="E27" s="2"/>
      <c r="F27" s="39"/>
      <c r="G27" s="38"/>
      <c r="H27" s="38"/>
      <c r="I27" s="44"/>
      <c r="J27" s="39"/>
      <c r="K27" s="38"/>
      <c r="L27" s="38"/>
      <c r="M27" s="38"/>
      <c r="N27" s="38"/>
      <c r="O27" s="39"/>
      <c r="P27" s="39"/>
      <c r="Q27" s="36"/>
    </row>
    <row r="28" spans="1:17" ht="18" customHeight="1" x14ac:dyDescent="0.35">
      <c r="A28" s="37"/>
      <c r="B28" s="51"/>
      <c r="C28" s="45" t="s">
        <v>59</v>
      </c>
      <c r="D28" s="2"/>
      <c r="E28" s="2"/>
      <c r="F28" s="39"/>
      <c r="G28" s="46" t="s">
        <v>60</v>
      </c>
      <c r="H28" s="2"/>
      <c r="I28" s="2"/>
      <c r="J28" s="39"/>
      <c r="K28" s="38"/>
      <c r="L28" s="44"/>
      <c r="M28" s="47" t="s">
        <v>61</v>
      </c>
      <c r="N28" s="2"/>
      <c r="O28" s="2"/>
      <c r="P28" s="2"/>
      <c r="Q28" s="36"/>
    </row>
    <row r="29" spans="1:17" ht="18" x14ac:dyDescent="0.35">
      <c r="A29" s="37"/>
      <c r="B29" s="51"/>
      <c r="C29" s="2"/>
      <c r="D29" s="2"/>
      <c r="E29" s="2"/>
      <c r="F29" s="39"/>
      <c r="G29" s="2"/>
      <c r="H29" s="2"/>
      <c r="I29" s="2"/>
      <c r="J29" s="48"/>
      <c r="K29" s="38"/>
      <c r="L29" s="39"/>
      <c r="M29" s="2"/>
      <c r="N29" s="2"/>
      <c r="O29" s="2"/>
      <c r="P29" s="2"/>
      <c r="Q29" s="36"/>
    </row>
  </sheetData>
  <mergeCells count="17">
    <mergeCell ref="C28:E29"/>
    <mergeCell ref="G28:I29"/>
    <mergeCell ref="M28:P29"/>
    <mergeCell ref="F25:G25"/>
    <mergeCell ref="P5:P6"/>
    <mergeCell ref="Q5:Q6"/>
    <mergeCell ref="B23:C23"/>
    <mergeCell ref="K25:L25"/>
    <mergeCell ref="C26:E27"/>
    <mergeCell ref="B4:Q4"/>
    <mergeCell ref="B5:B6"/>
    <mergeCell ref="C5:C6"/>
    <mergeCell ref="D5:D6"/>
    <mergeCell ref="E5:G5"/>
    <mergeCell ref="H5:J5"/>
    <mergeCell ref="K5:K6"/>
    <mergeCell ref="M5:O5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Febrero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cp:lastPrinted>2025-07-02T13:33:06Z</cp:lastPrinted>
  <dcterms:created xsi:type="dcterms:W3CDTF">2025-07-02T13:26:10Z</dcterms:created>
  <dcterms:modified xsi:type="dcterms:W3CDTF">2025-07-02T13:34:49Z</dcterms:modified>
</cp:coreProperties>
</file>