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Empleados Contratados/"/>
    </mc:Choice>
  </mc:AlternateContent>
  <xr:revisionPtr revIDLastSave="13" documentId="8_{CB0F9ECA-FAAA-45A6-8914-7551D0BD057F}" xr6:coauthVersionLast="47" xr6:coauthVersionMax="47" xr10:uidLastSave="{6264403D-6B8C-4658-A5F6-2376486D8656}"/>
  <bookViews>
    <workbookView xWindow="-120" yWindow="-120" windowWidth="29040" windowHeight="15720" xr2:uid="{64CE8654-D9DE-40FA-8430-608C0DCDD931}"/>
  </bookViews>
  <sheets>
    <sheet name="Empleados Contratados Ene-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D23" i="1"/>
  <c r="P22" i="1"/>
  <c r="Q22" i="1" s="1"/>
  <c r="J22" i="1"/>
  <c r="I22" i="1"/>
  <c r="H22" i="1"/>
  <c r="K22" i="1" s="1"/>
  <c r="J21" i="1"/>
  <c r="I21" i="1"/>
  <c r="H21" i="1"/>
  <c r="G21" i="1"/>
  <c r="E21" i="1"/>
  <c r="P21" i="1" s="1"/>
  <c r="Q21" i="1" s="1"/>
  <c r="J20" i="1"/>
  <c r="I20" i="1"/>
  <c r="H20" i="1"/>
  <c r="G20" i="1"/>
  <c r="P20" i="1" s="1"/>
  <c r="Q20" i="1" s="1"/>
  <c r="J19" i="1"/>
  <c r="I19" i="1"/>
  <c r="H19" i="1"/>
  <c r="G19" i="1"/>
  <c r="P19" i="1" s="1"/>
  <c r="Q19" i="1" s="1"/>
  <c r="J18" i="1"/>
  <c r="I18" i="1"/>
  <c r="H18" i="1"/>
  <c r="G18" i="1"/>
  <c r="E18" i="1"/>
  <c r="P18" i="1" s="1"/>
  <c r="Q18" i="1" s="1"/>
  <c r="P17" i="1"/>
  <c r="Q17" i="1" s="1"/>
  <c r="J17" i="1"/>
  <c r="I17" i="1"/>
  <c r="H17" i="1"/>
  <c r="K17" i="1" s="1"/>
  <c r="J16" i="1"/>
  <c r="I16" i="1"/>
  <c r="H16" i="1"/>
  <c r="G16" i="1"/>
  <c r="E16" i="1"/>
  <c r="P16" i="1" s="1"/>
  <c r="Q16" i="1" s="1"/>
  <c r="P15" i="1"/>
  <c r="Q15" i="1" s="1"/>
  <c r="J15" i="1"/>
  <c r="I15" i="1"/>
  <c r="H15" i="1"/>
  <c r="J14" i="1"/>
  <c r="I14" i="1"/>
  <c r="H14" i="1"/>
  <c r="G14" i="1"/>
  <c r="E14" i="1"/>
  <c r="P14" i="1" s="1"/>
  <c r="Q14" i="1" s="1"/>
  <c r="P13" i="1"/>
  <c r="Q13" i="1" s="1"/>
  <c r="J13" i="1"/>
  <c r="I13" i="1"/>
  <c r="H13" i="1"/>
  <c r="K13" i="1" s="1"/>
  <c r="J12" i="1"/>
  <c r="I12" i="1"/>
  <c r="H12" i="1"/>
  <c r="G12" i="1"/>
  <c r="E12" i="1"/>
  <c r="P12" i="1" s="1"/>
  <c r="Q12" i="1" s="1"/>
  <c r="J11" i="1"/>
  <c r="I11" i="1"/>
  <c r="H11" i="1"/>
  <c r="G11" i="1"/>
  <c r="P11" i="1" s="1"/>
  <c r="Q11" i="1" s="1"/>
  <c r="J10" i="1"/>
  <c r="I10" i="1"/>
  <c r="H10" i="1"/>
  <c r="G10" i="1"/>
  <c r="E10" i="1"/>
  <c r="P10" i="1" s="1"/>
  <c r="Q10" i="1" s="1"/>
  <c r="J9" i="1"/>
  <c r="I9" i="1"/>
  <c r="H9" i="1"/>
  <c r="G9" i="1"/>
  <c r="E9" i="1"/>
  <c r="P9" i="1" s="1"/>
  <c r="Q9" i="1" s="1"/>
  <c r="J8" i="1"/>
  <c r="I8" i="1"/>
  <c r="H8" i="1"/>
  <c r="G8" i="1"/>
  <c r="E8" i="1"/>
  <c r="E23" i="1" l="1"/>
  <c r="G23" i="1"/>
  <c r="H23" i="1"/>
  <c r="K20" i="1"/>
  <c r="K15" i="1"/>
  <c r="I23" i="1"/>
  <c r="J23" i="1"/>
  <c r="K19" i="1"/>
  <c r="K11" i="1"/>
  <c r="K8" i="1"/>
  <c r="P8" i="1"/>
  <c r="K12" i="1"/>
  <c r="K16" i="1"/>
  <c r="K9" i="1"/>
  <c r="K21" i="1"/>
  <c r="K10" i="1"/>
  <c r="K14" i="1"/>
  <c r="K18" i="1"/>
  <c r="P23" i="1" l="1"/>
  <c r="Q8" i="1"/>
  <c r="Q23" i="1" s="1"/>
  <c r="K23" i="1"/>
</calcChain>
</file>

<file path=xl/sharedStrings.xml><?xml version="1.0" encoding="utf-8"?>
<sst xmlns="http://schemas.openxmlformats.org/spreadsheetml/2006/main" count="65" uniqueCount="64">
  <si>
    <t>Direccón General de Riesgos Agropecuarios</t>
  </si>
  <si>
    <t xml:space="preserve"> Nómina Empleados Contratados corresp. al mes de Enero  /2021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</si>
  <si>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</si>
  <si>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</si>
  <si>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</si>
  <si>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</si>
  <si>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</si>
  <si>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</si>
  <si>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</si>
  <si>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</si>
  <si>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</si>
  <si>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R.S.F.S 3.04%</t>
  </si>
  <si>
    <t>P.C.A</t>
  </si>
  <si>
    <t>R.P 2.87%</t>
  </si>
  <si>
    <t>C.S.F.S 7.09%</t>
  </si>
  <si>
    <t>C.P 7.10%</t>
  </si>
  <si>
    <t>S.R.L 1.15%</t>
  </si>
  <si>
    <t>Seguro de Salud Plan Royal</t>
  </si>
  <si>
    <t>SEACOOP</t>
  </si>
  <si>
    <t>INAVI</t>
  </si>
  <si>
    <t>ISR</t>
  </si>
  <si>
    <t>Luis German Perez Bidó</t>
  </si>
  <si>
    <t>Enc. Dpto. Administrativo y Financiero</t>
  </si>
  <si>
    <t>Leonardo Ramos Ramos</t>
  </si>
  <si>
    <t>Representante de DIGERA en la Zona Norte</t>
  </si>
  <si>
    <t>Medardo Lebron Contreras</t>
  </si>
  <si>
    <t xml:space="preserve">Supervisor de Zona San Juan </t>
  </si>
  <si>
    <t>Yanira A. Ureña Vargas</t>
  </si>
  <si>
    <t>Analista del Dpto. Riesgos Agropecuarios</t>
  </si>
  <si>
    <t>Francisca Antonia Cruz Paulino</t>
  </si>
  <si>
    <t>Contadora</t>
  </si>
  <si>
    <t xml:space="preserve">Luis Daniel Pacheco Camargo </t>
  </si>
  <si>
    <t>Coordinador del Director General</t>
  </si>
  <si>
    <t>Yaquelin Rodríguez García</t>
  </si>
  <si>
    <t>Encargada de Recursos Humanos</t>
  </si>
  <si>
    <t>Bladimir Cleto Casso</t>
  </si>
  <si>
    <t>Supervisor de la DIGERA en el Cibao</t>
  </si>
  <si>
    <t>José Luis Reynoso Rodríguez</t>
  </si>
  <si>
    <t>Relacionador Público</t>
  </si>
  <si>
    <t>Gladioli Ramírez Pérez</t>
  </si>
  <si>
    <t>Técnico en Recursos Humanos</t>
  </si>
  <si>
    <t>José Miguel Feliz</t>
  </si>
  <si>
    <t>Supervisor Pov. Sto Dgo y Monte Plata</t>
  </si>
  <si>
    <t>Georgina Elizabeth Marte de Perez</t>
  </si>
  <si>
    <t>Analista de Riesgos Agropecuarios</t>
  </si>
  <si>
    <t>Carlitas Martínez De León</t>
  </si>
  <si>
    <t>Analista del Dpto. de Gestión de Riesgo</t>
  </si>
  <si>
    <t>Mayra Ninoshka Sena Pérez</t>
  </si>
  <si>
    <t xml:space="preserve">Tecnico en Seguro Agropecuario </t>
  </si>
  <si>
    <t>Maritza A. Cordero Hidalgo</t>
  </si>
  <si>
    <t>Tecnico en Seguro Agropecuario</t>
  </si>
  <si>
    <t>TOTALES</t>
  </si>
  <si>
    <t>Objs.
 2.1.1.1.01</t>
  </si>
  <si>
    <t>2.1.5.1.01</t>
  </si>
  <si>
    <t xml:space="preserve">
2.1.5.2.01</t>
  </si>
  <si>
    <t>2.4.5.1.01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</si>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</sst>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8"/>
      <color rgb="FFFF0000"/>
      <name val="Palatino Linotype"/>
      <family val="1"/>
    </font>
    <font>
      <b/>
      <sz val="11"/>
      <color rgb="FFFF0000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10" xfId="0" applyFont="1" applyFill="1" applyBorder="1" applyAlignment="1">
      <alignment horizontal="center" vertical="center" wrapText="1"/>
    </xf>
    <xf numFmtId="39" fontId="1" fillId="2" borderId="14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14" xfId="0" applyFont="1" applyFill="1" applyBorder="1" applyAlignment="1">
      <alignment wrapText="1"/>
    </xf>
    <xf numFmtId="43" fontId="1" fillId="2" borderId="9" xfId="0" applyNumberFormat="1" applyFont="1" applyFill="1" applyBorder="1" applyAlignment="1">
      <alignment horizontal="right" vertical="center" wrapText="1"/>
    </xf>
    <xf numFmtId="39" fontId="1" fillId="2" borderId="9" xfId="0" applyNumberFormat="1" applyFont="1" applyFill="1" applyBorder="1" applyAlignment="1">
      <alignment horizontal="right" vertical="center"/>
    </xf>
    <xf numFmtId="43" fontId="1" fillId="2" borderId="14" xfId="0" applyNumberFormat="1" applyFont="1" applyFill="1" applyBorder="1" applyAlignment="1">
      <alignment horizontal="right" vertical="center"/>
    </xf>
    <xf numFmtId="43" fontId="1" fillId="2" borderId="9" xfId="0" applyNumberFormat="1" applyFont="1" applyFill="1" applyBorder="1" applyAlignment="1">
      <alignment horizontal="right" vertical="center"/>
    </xf>
    <xf numFmtId="0" fontId="1" fillId="2" borderId="14" xfId="0" applyFont="1" applyFill="1" applyBorder="1"/>
    <xf numFmtId="43" fontId="1" fillId="2" borderId="14" xfId="0" applyNumberFormat="1" applyFont="1" applyFill="1" applyBorder="1" applyAlignment="1">
      <alignment horizontal="right"/>
    </xf>
    <xf numFmtId="0" fontId="6" fillId="2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0" fontId="1" fillId="0" borderId="14" xfId="0" applyFont="1" applyBorder="1"/>
    <xf numFmtId="0" fontId="1" fillId="0" borderId="0" xfId="0" applyFont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wrapText="1"/>
    </xf>
    <xf numFmtId="0" fontId="5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5" fillId="0" borderId="7" xfId="0" applyFont="1" applyBorder="1"/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5" fillId="0" borderId="13" xfId="0" applyFont="1" applyBorder="1"/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28574</xdr:colOff>
      <xdr:row>0</xdr:row>
      <xdr:rowOff>123825</xdr:rowOff>
    </xdr:from>
    <xdr:ext cx="3762376" cy="685799"/>
    <xdr:pic>
      <xdr:nvPicPr>
        <xdr:cNvPr id="2" name="image5.png">
          <a:extLst>
            <a:ext uri="{FF2B5EF4-FFF2-40B4-BE49-F238E27FC236}">
              <a16:creationId xmlns:a16="http://schemas.microsoft.com/office/drawing/2014/main" id="{3F6D004E-8801-4D4D-87F0-2377B9720A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123825"/>
          <a:ext cx="3762376" cy="685799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ED1B-D718-46BD-BF78-CB80F28FAE3E}">
  <dimension ref="A1:Q31"/>
  <sheetViews>
    <sheetView tabSelected="1" topLeftCell="A20" workbookViewId="0">
      <selection activeCell="F29" sqref="F29:H30"/>
    </sheetView>
  </sheetViews>
  <sheetFormatPr baseColWidth="10" defaultRowHeight="15" x14ac:dyDescent="0.25"/>
  <cols>
    <col min="1" max="1" width="3" customWidth="1"/>
    <col min="4" max="4" width="11" customWidth="1"/>
    <col min="5" max="5" width="10.7109375" customWidth="1"/>
  </cols>
  <sheetData>
    <row r="1" spans="1:17" ht="15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x14ac:dyDescent="0.35">
      <c r="A2" s="2"/>
      <c r="B2" s="3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7.25" x14ac:dyDescent="0.35">
      <c r="A3" s="2"/>
      <c r="B3" s="3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6.5" thickBot="1" x14ac:dyDescent="0.35">
      <c r="A4" s="38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ht="16.5" thickBot="1" x14ac:dyDescent="0.35">
      <c r="A5" s="1"/>
      <c r="B5" s="39" t="s">
        <v>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</row>
    <row r="6" spans="1:17" ht="15.75" x14ac:dyDescent="0.3">
      <c r="A6" s="1"/>
      <c r="B6" s="35" t="s">
        <v>2</v>
      </c>
      <c r="C6" s="42" t="s">
        <v>3</v>
      </c>
      <c r="D6" s="44" t="s">
        <v>4</v>
      </c>
      <c r="E6" s="45" t="s">
        <v>5</v>
      </c>
      <c r="F6" s="37"/>
      <c r="G6" s="46"/>
      <c r="H6" s="45" t="s">
        <v>6</v>
      </c>
      <c r="I6" s="37"/>
      <c r="J6" s="46"/>
      <c r="K6" s="47" t="s">
        <v>7</v>
      </c>
      <c r="L6" s="4"/>
      <c r="M6" s="45" t="s">
        <v>8</v>
      </c>
      <c r="N6" s="37"/>
      <c r="O6" s="46"/>
      <c r="P6" s="33" t="s">
        <v>9</v>
      </c>
      <c r="Q6" s="35" t="s">
        <v>10</v>
      </c>
    </row>
    <row r="7" spans="1:17" ht="40.5" x14ac:dyDescent="0.3">
      <c r="A7" s="1"/>
      <c r="B7" s="34"/>
      <c r="C7" s="43"/>
      <c r="D7" s="34"/>
      <c r="E7" s="5" t="s">
        <v>11</v>
      </c>
      <c r="F7" s="6" t="s">
        <v>12</v>
      </c>
      <c r="G7" s="7" t="s">
        <v>13</v>
      </c>
      <c r="H7" s="7" t="s">
        <v>14</v>
      </c>
      <c r="I7" s="7" t="s">
        <v>15</v>
      </c>
      <c r="J7" s="7" t="s">
        <v>16</v>
      </c>
      <c r="K7" s="34"/>
      <c r="L7" s="7" t="s">
        <v>17</v>
      </c>
      <c r="M7" s="8" t="s">
        <v>18</v>
      </c>
      <c r="N7" s="9" t="s">
        <v>19</v>
      </c>
      <c r="O7" s="10" t="s">
        <v>20</v>
      </c>
      <c r="P7" s="34"/>
      <c r="Q7" s="34"/>
    </row>
    <row r="8" spans="1:17" ht="40.5" x14ac:dyDescent="0.3">
      <c r="A8" s="11">
        <v>1</v>
      </c>
      <c r="B8" s="12" t="s">
        <v>21</v>
      </c>
      <c r="C8" s="12" t="s">
        <v>22</v>
      </c>
      <c r="D8" s="13">
        <v>80000</v>
      </c>
      <c r="E8" s="14">
        <f>D8*3.04%</f>
        <v>2432</v>
      </c>
      <c r="F8" s="15">
        <v>0</v>
      </c>
      <c r="G8" s="5">
        <f>D8*2.87%</f>
        <v>2296</v>
      </c>
      <c r="H8" s="14">
        <f t="shared" ref="H8:H22" si="0">D8*7.09%</f>
        <v>5672</v>
      </c>
      <c r="I8" s="15">
        <f t="shared" ref="I8:I22" si="1">D8*7.1%</f>
        <v>5679.9999999999991</v>
      </c>
      <c r="J8" s="15">
        <f>53928*1.15%</f>
        <v>620.17200000000003</v>
      </c>
      <c r="K8" s="15">
        <f t="shared" ref="K8:K22" si="2">E8+F8+G8+H8+I8+J8</f>
        <v>16700.171999999999</v>
      </c>
      <c r="L8" s="15">
        <v>0</v>
      </c>
      <c r="M8" s="15">
        <v>3100</v>
      </c>
      <c r="N8" s="15">
        <v>25</v>
      </c>
      <c r="O8" s="15">
        <v>7400.94</v>
      </c>
      <c r="P8" s="15">
        <f t="shared" ref="P8:P22" si="3">E8+F8+G8+L8+M8+N8+O8</f>
        <v>15253.939999999999</v>
      </c>
      <c r="Q8" s="15">
        <f t="shared" ref="Q8:Q22" si="4">D8-P8</f>
        <v>64746.06</v>
      </c>
    </row>
    <row r="9" spans="1:17" ht="54" x14ac:dyDescent="0.3">
      <c r="A9" s="11">
        <v>2</v>
      </c>
      <c r="B9" s="12" t="s">
        <v>23</v>
      </c>
      <c r="C9" s="12" t="s">
        <v>24</v>
      </c>
      <c r="D9" s="13">
        <v>80000</v>
      </c>
      <c r="E9" s="14">
        <f>D9*3.04%</f>
        <v>2432</v>
      </c>
      <c r="F9" s="15">
        <v>0</v>
      </c>
      <c r="G9" s="5">
        <f>D9*2.87%</f>
        <v>2296</v>
      </c>
      <c r="H9" s="14">
        <f t="shared" si="0"/>
        <v>5672</v>
      </c>
      <c r="I9" s="15">
        <f t="shared" si="1"/>
        <v>5679.9999999999991</v>
      </c>
      <c r="J9" s="15">
        <f>53928*1.15%</f>
        <v>620.17200000000003</v>
      </c>
      <c r="K9" s="15">
        <f t="shared" si="2"/>
        <v>16700.171999999999</v>
      </c>
      <c r="L9" s="15">
        <v>0</v>
      </c>
      <c r="M9" s="15">
        <v>0</v>
      </c>
      <c r="N9" s="15">
        <v>25</v>
      </c>
      <c r="O9" s="15">
        <v>7400.94</v>
      </c>
      <c r="P9" s="15">
        <f t="shared" si="3"/>
        <v>12153.939999999999</v>
      </c>
      <c r="Q9" s="15">
        <f t="shared" si="4"/>
        <v>67846.06</v>
      </c>
    </row>
    <row r="10" spans="1:17" ht="40.5" x14ac:dyDescent="0.3">
      <c r="A10" s="11">
        <v>3</v>
      </c>
      <c r="B10" s="12" t="s">
        <v>25</v>
      </c>
      <c r="C10" s="12" t="s">
        <v>26</v>
      </c>
      <c r="D10" s="13">
        <v>60000</v>
      </c>
      <c r="E10" s="14">
        <f>D10*3.04%</f>
        <v>1824</v>
      </c>
      <c r="F10" s="15">
        <v>0</v>
      </c>
      <c r="G10" s="5">
        <f>D10*2.87%</f>
        <v>1722</v>
      </c>
      <c r="H10" s="14">
        <f t="shared" si="0"/>
        <v>4254</v>
      </c>
      <c r="I10" s="15">
        <f t="shared" si="1"/>
        <v>4260</v>
      </c>
      <c r="J10" s="15">
        <f>53928*1.15%</f>
        <v>620.17200000000003</v>
      </c>
      <c r="K10" s="15">
        <f t="shared" si="2"/>
        <v>12680.172</v>
      </c>
      <c r="L10" s="15">
        <v>0</v>
      </c>
      <c r="M10" s="15">
        <v>0</v>
      </c>
      <c r="N10" s="15">
        <v>25</v>
      </c>
      <c r="O10" s="16">
        <v>3486.65</v>
      </c>
      <c r="P10" s="15">
        <f t="shared" si="3"/>
        <v>7057.65</v>
      </c>
      <c r="Q10" s="15">
        <f t="shared" si="4"/>
        <v>52942.35</v>
      </c>
    </row>
    <row r="11" spans="1:17" ht="40.5" x14ac:dyDescent="0.3">
      <c r="A11" s="11">
        <v>4</v>
      </c>
      <c r="B11" s="12" t="s">
        <v>27</v>
      </c>
      <c r="C11" s="12" t="s">
        <v>28</v>
      </c>
      <c r="D11" s="16">
        <v>60000</v>
      </c>
      <c r="E11" s="14">
        <v>1824</v>
      </c>
      <c r="F11" s="15">
        <v>0</v>
      </c>
      <c r="G11" s="5">
        <f>D11*2.87%</f>
        <v>1722</v>
      </c>
      <c r="H11" s="14">
        <f t="shared" si="0"/>
        <v>4254</v>
      </c>
      <c r="I11" s="15">
        <f t="shared" si="1"/>
        <v>4260</v>
      </c>
      <c r="J11" s="15">
        <f>53928*1.15%</f>
        <v>620.17200000000003</v>
      </c>
      <c r="K11" s="15">
        <f t="shared" si="2"/>
        <v>12680.172</v>
      </c>
      <c r="L11" s="15">
        <v>6534.54</v>
      </c>
      <c r="M11" s="15">
        <v>0</v>
      </c>
      <c r="N11" s="15">
        <v>25</v>
      </c>
      <c r="O11" s="16">
        <v>3486.65</v>
      </c>
      <c r="P11" s="15">
        <f t="shared" si="3"/>
        <v>13592.19</v>
      </c>
      <c r="Q11" s="15">
        <f t="shared" si="4"/>
        <v>46407.81</v>
      </c>
    </row>
    <row r="12" spans="1:17" ht="40.5" x14ac:dyDescent="0.3">
      <c r="A12" s="11">
        <v>5</v>
      </c>
      <c r="B12" s="12" t="s">
        <v>29</v>
      </c>
      <c r="C12" s="12" t="s">
        <v>30</v>
      </c>
      <c r="D12" s="16">
        <v>50000</v>
      </c>
      <c r="E12" s="14">
        <f>D12*3.04%</f>
        <v>1520</v>
      </c>
      <c r="F12" s="15">
        <v>0</v>
      </c>
      <c r="G12" s="5">
        <f>D12*2.87%</f>
        <v>1435</v>
      </c>
      <c r="H12" s="14">
        <f t="shared" si="0"/>
        <v>3545.0000000000005</v>
      </c>
      <c r="I12" s="15">
        <f t="shared" si="1"/>
        <v>3549.9999999999995</v>
      </c>
      <c r="J12" s="15">
        <f t="shared" ref="J12:J22" si="5">D12*1.15%</f>
        <v>575</v>
      </c>
      <c r="K12" s="15">
        <f t="shared" si="2"/>
        <v>10625</v>
      </c>
      <c r="L12" s="15">
        <v>0</v>
      </c>
      <c r="M12" s="15">
        <v>0</v>
      </c>
      <c r="N12" s="15">
        <v>25</v>
      </c>
      <c r="O12" s="16">
        <v>1854</v>
      </c>
      <c r="P12" s="15">
        <f t="shared" si="3"/>
        <v>4834</v>
      </c>
      <c r="Q12" s="15">
        <f t="shared" si="4"/>
        <v>45166</v>
      </c>
    </row>
    <row r="13" spans="1:17" ht="40.5" x14ac:dyDescent="0.3">
      <c r="A13" s="11">
        <v>6</v>
      </c>
      <c r="B13" s="12" t="s">
        <v>31</v>
      </c>
      <c r="C13" s="12" t="s">
        <v>32</v>
      </c>
      <c r="D13" s="16">
        <v>50000</v>
      </c>
      <c r="E13" s="14">
        <v>1520</v>
      </c>
      <c r="F13" s="15">
        <v>0</v>
      </c>
      <c r="G13" s="5">
        <v>1435</v>
      </c>
      <c r="H13" s="14">
        <f t="shared" si="0"/>
        <v>3545.0000000000005</v>
      </c>
      <c r="I13" s="15">
        <f t="shared" si="1"/>
        <v>3549.9999999999995</v>
      </c>
      <c r="J13" s="15">
        <f t="shared" si="5"/>
        <v>575</v>
      </c>
      <c r="K13" s="15">
        <f t="shared" si="2"/>
        <v>10625</v>
      </c>
      <c r="L13" s="15">
        <v>0</v>
      </c>
      <c r="M13" s="15">
        <v>2100</v>
      </c>
      <c r="N13" s="15">
        <v>25</v>
      </c>
      <c r="O13" s="16">
        <v>1854</v>
      </c>
      <c r="P13" s="15">
        <f t="shared" si="3"/>
        <v>6934</v>
      </c>
      <c r="Q13" s="15">
        <f t="shared" si="4"/>
        <v>43066</v>
      </c>
    </row>
    <row r="14" spans="1:17" ht="40.5" x14ac:dyDescent="0.3">
      <c r="A14" s="11">
        <v>7</v>
      </c>
      <c r="B14" s="12" t="s">
        <v>33</v>
      </c>
      <c r="C14" s="12" t="s">
        <v>34</v>
      </c>
      <c r="D14" s="16">
        <v>40000</v>
      </c>
      <c r="E14" s="14">
        <f>D14*3.04%</f>
        <v>1216</v>
      </c>
      <c r="F14" s="15">
        <v>0</v>
      </c>
      <c r="G14" s="5">
        <f>D14*2.87%</f>
        <v>1148</v>
      </c>
      <c r="H14" s="14">
        <f t="shared" si="0"/>
        <v>2836</v>
      </c>
      <c r="I14" s="15">
        <f t="shared" si="1"/>
        <v>2839.9999999999995</v>
      </c>
      <c r="J14" s="15">
        <f t="shared" si="5"/>
        <v>460</v>
      </c>
      <c r="K14" s="15">
        <f t="shared" si="2"/>
        <v>8500</v>
      </c>
      <c r="L14" s="15">
        <v>0</v>
      </c>
      <c r="M14" s="15">
        <v>0</v>
      </c>
      <c r="N14" s="15">
        <v>25</v>
      </c>
      <c r="O14" s="16">
        <v>442.65</v>
      </c>
      <c r="P14" s="15">
        <f t="shared" si="3"/>
        <v>2831.65</v>
      </c>
      <c r="Q14" s="15">
        <f t="shared" si="4"/>
        <v>37168.35</v>
      </c>
    </row>
    <row r="15" spans="1:17" ht="40.5" x14ac:dyDescent="0.3">
      <c r="A15" s="11">
        <v>8</v>
      </c>
      <c r="B15" s="12" t="s">
        <v>35</v>
      </c>
      <c r="C15" s="12" t="s">
        <v>36</v>
      </c>
      <c r="D15" s="16">
        <v>40000</v>
      </c>
      <c r="E15" s="14">
        <v>1216</v>
      </c>
      <c r="F15" s="15">
        <v>0</v>
      </c>
      <c r="G15" s="5">
        <v>1148</v>
      </c>
      <c r="H15" s="14">
        <f t="shared" si="0"/>
        <v>2836</v>
      </c>
      <c r="I15" s="15">
        <f t="shared" si="1"/>
        <v>2839.9999999999995</v>
      </c>
      <c r="J15" s="15">
        <f t="shared" si="5"/>
        <v>460</v>
      </c>
      <c r="K15" s="15">
        <f t="shared" si="2"/>
        <v>8500</v>
      </c>
      <c r="L15" s="15">
        <v>0</v>
      </c>
      <c r="M15" s="15">
        <v>0</v>
      </c>
      <c r="N15" s="15">
        <v>25</v>
      </c>
      <c r="O15" s="16">
        <v>442.65</v>
      </c>
      <c r="P15" s="15">
        <f t="shared" si="3"/>
        <v>2831.65</v>
      </c>
      <c r="Q15" s="15">
        <f t="shared" si="4"/>
        <v>37168.35</v>
      </c>
    </row>
    <row r="16" spans="1:17" ht="40.5" x14ac:dyDescent="0.3">
      <c r="A16" s="11">
        <v>9</v>
      </c>
      <c r="B16" s="12" t="s">
        <v>37</v>
      </c>
      <c r="C16" s="12" t="s">
        <v>38</v>
      </c>
      <c r="D16" s="16">
        <v>35000</v>
      </c>
      <c r="E16" s="14">
        <f>D16*3.04%</f>
        <v>1064</v>
      </c>
      <c r="F16" s="15">
        <v>0</v>
      </c>
      <c r="G16" s="5">
        <f>D16*2.87%</f>
        <v>1004.5</v>
      </c>
      <c r="H16" s="14">
        <f t="shared" si="0"/>
        <v>2481.5</v>
      </c>
      <c r="I16" s="15">
        <f t="shared" si="1"/>
        <v>2485</v>
      </c>
      <c r="J16" s="15">
        <f t="shared" si="5"/>
        <v>402.5</v>
      </c>
      <c r="K16" s="15">
        <f t="shared" si="2"/>
        <v>7437.5</v>
      </c>
      <c r="L16" s="15">
        <v>0</v>
      </c>
      <c r="M16" s="15">
        <v>0</v>
      </c>
      <c r="N16" s="15">
        <v>25</v>
      </c>
      <c r="O16" s="16">
        <v>0</v>
      </c>
      <c r="P16" s="15">
        <f t="shared" si="3"/>
        <v>2093.5</v>
      </c>
      <c r="Q16" s="15">
        <f t="shared" si="4"/>
        <v>32906.5</v>
      </c>
    </row>
    <row r="17" spans="1:17" ht="40.5" x14ac:dyDescent="0.3">
      <c r="A17" s="11">
        <v>10</v>
      </c>
      <c r="B17" s="12" t="s">
        <v>39</v>
      </c>
      <c r="C17" s="12" t="s">
        <v>40</v>
      </c>
      <c r="D17" s="16">
        <v>35000</v>
      </c>
      <c r="E17" s="14">
        <v>1064</v>
      </c>
      <c r="F17" s="15">
        <v>0</v>
      </c>
      <c r="G17" s="5">
        <v>1004.5</v>
      </c>
      <c r="H17" s="14">
        <f t="shared" si="0"/>
        <v>2481.5</v>
      </c>
      <c r="I17" s="15">
        <f t="shared" si="1"/>
        <v>2485</v>
      </c>
      <c r="J17" s="15">
        <f t="shared" si="5"/>
        <v>402.5</v>
      </c>
      <c r="K17" s="15">
        <f t="shared" si="2"/>
        <v>7437.5</v>
      </c>
      <c r="L17" s="15">
        <v>0</v>
      </c>
      <c r="M17" s="15">
        <v>0</v>
      </c>
      <c r="N17" s="15">
        <v>25</v>
      </c>
      <c r="O17" s="16">
        <v>0</v>
      </c>
      <c r="P17" s="15">
        <f t="shared" si="3"/>
        <v>2093.5</v>
      </c>
      <c r="Q17" s="15">
        <f t="shared" si="4"/>
        <v>32906.5</v>
      </c>
    </row>
    <row r="18" spans="1:17" ht="40.5" x14ac:dyDescent="0.3">
      <c r="A18" s="11">
        <v>11</v>
      </c>
      <c r="B18" s="12" t="s">
        <v>41</v>
      </c>
      <c r="C18" s="12" t="s">
        <v>42</v>
      </c>
      <c r="D18" s="16">
        <v>30000</v>
      </c>
      <c r="E18" s="14">
        <f>D18*3.04%</f>
        <v>912</v>
      </c>
      <c r="F18" s="15">
        <v>0</v>
      </c>
      <c r="G18" s="5">
        <f>D18*2.87%</f>
        <v>861</v>
      </c>
      <c r="H18" s="14">
        <f t="shared" si="0"/>
        <v>2127</v>
      </c>
      <c r="I18" s="15">
        <f t="shared" si="1"/>
        <v>2130</v>
      </c>
      <c r="J18" s="15">
        <f t="shared" si="5"/>
        <v>345</v>
      </c>
      <c r="K18" s="15">
        <f t="shared" si="2"/>
        <v>6375</v>
      </c>
      <c r="L18" s="15">
        <v>0</v>
      </c>
      <c r="M18" s="15">
        <v>0</v>
      </c>
      <c r="N18" s="15">
        <v>25</v>
      </c>
      <c r="O18" s="16">
        <v>0</v>
      </c>
      <c r="P18" s="15">
        <f t="shared" si="3"/>
        <v>1798</v>
      </c>
      <c r="Q18" s="15">
        <f t="shared" si="4"/>
        <v>28202</v>
      </c>
    </row>
    <row r="19" spans="1:17" ht="54" x14ac:dyDescent="0.3">
      <c r="A19" s="11">
        <v>12</v>
      </c>
      <c r="B19" s="12" t="s">
        <v>43</v>
      </c>
      <c r="C19" s="12" t="s">
        <v>44</v>
      </c>
      <c r="D19" s="16">
        <v>30000</v>
      </c>
      <c r="E19" s="14">
        <v>912</v>
      </c>
      <c r="F19" s="15">
        <v>0</v>
      </c>
      <c r="G19" s="5">
        <f>D19*2.87%</f>
        <v>861</v>
      </c>
      <c r="H19" s="14">
        <f t="shared" si="0"/>
        <v>2127</v>
      </c>
      <c r="I19" s="15">
        <f t="shared" si="1"/>
        <v>2130</v>
      </c>
      <c r="J19" s="15">
        <f t="shared" si="5"/>
        <v>345</v>
      </c>
      <c r="K19" s="15">
        <f t="shared" si="2"/>
        <v>6375</v>
      </c>
      <c r="L19" s="15">
        <v>0</v>
      </c>
      <c r="M19" s="15">
        <v>0</v>
      </c>
      <c r="N19" s="15">
        <v>25</v>
      </c>
      <c r="O19" s="16">
        <v>0</v>
      </c>
      <c r="P19" s="15">
        <f t="shared" si="3"/>
        <v>1798</v>
      </c>
      <c r="Q19" s="15">
        <f t="shared" si="4"/>
        <v>28202</v>
      </c>
    </row>
    <row r="20" spans="1:17" ht="54" x14ac:dyDescent="0.3">
      <c r="A20" s="11">
        <v>13</v>
      </c>
      <c r="B20" s="12" t="s">
        <v>45</v>
      </c>
      <c r="C20" s="12" t="s">
        <v>46</v>
      </c>
      <c r="D20" s="16">
        <v>30000</v>
      </c>
      <c r="E20" s="14">
        <v>912</v>
      </c>
      <c r="F20" s="15">
        <v>0</v>
      </c>
      <c r="G20" s="5">
        <f>D20*2.87%</f>
        <v>861</v>
      </c>
      <c r="H20" s="14">
        <f t="shared" si="0"/>
        <v>2127</v>
      </c>
      <c r="I20" s="15">
        <f t="shared" si="1"/>
        <v>2130</v>
      </c>
      <c r="J20" s="15">
        <f t="shared" si="5"/>
        <v>345</v>
      </c>
      <c r="K20" s="15">
        <f t="shared" si="2"/>
        <v>6375</v>
      </c>
      <c r="L20" s="15">
        <v>2178.1799999999998</v>
      </c>
      <c r="M20" s="15">
        <v>0</v>
      </c>
      <c r="N20" s="15">
        <v>25</v>
      </c>
      <c r="O20" s="16">
        <v>0</v>
      </c>
      <c r="P20" s="15">
        <f t="shared" si="3"/>
        <v>3976.18</v>
      </c>
      <c r="Q20" s="15">
        <f t="shared" si="4"/>
        <v>26023.82</v>
      </c>
    </row>
    <row r="21" spans="1:17" ht="40.5" x14ac:dyDescent="0.3">
      <c r="A21" s="11">
        <v>14</v>
      </c>
      <c r="B21" s="12" t="s">
        <v>47</v>
      </c>
      <c r="C21" s="12" t="s">
        <v>48</v>
      </c>
      <c r="D21" s="16">
        <v>25000</v>
      </c>
      <c r="E21" s="14">
        <f>D21*3.04%</f>
        <v>760</v>
      </c>
      <c r="F21" s="15">
        <v>0</v>
      </c>
      <c r="G21" s="5">
        <f>D21*2.87%</f>
        <v>717.5</v>
      </c>
      <c r="H21" s="14">
        <f t="shared" si="0"/>
        <v>1772.5000000000002</v>
      </c>
      <c r="I21" s="15">
        <f t="shared" si="1"/>
        <v>1774.9999999999998</v>
      </c>
      <c r="J21" s="15">
        <f t="shared" si="5"/>
        <v>287.5</v>
      </c>
      <c r="K21" s="15">
        <f t="shared" si="2"/>
        <v>5312.5</v>
      </c>
      <c r="L21" s="15">
        <v>0</v>
      </c>
      <c r="M21" s="15">
        <v>0</v>
      </c>
      <c r="N21" s="15">
        <v>25</v>
      </c>
      <c r="O21" s="16">
        <v>0</v>
      </c>
      <c r="P21" s="15">
        <f t="shared" si="3"/>
        <v>1502.5</v>
      </c>
      <c r="Q21" s="15">
        <f t="shared" si="4"/>
        <v>23497.5</v>
      </c>
    </row>
    <row r="22" spans="1:17" ht="40.5" x14ac:dyDescent="0.3">
      <c r="A22" s="11">
        <v>15</v>
      </c>
      <c r="B22" s="12" t="s">
        <v>49</v>
      </c>
      <c r="C22" s="12" t="s">
        <v>50</v>
      </c>
      <c r="D22" s="16">
        <v>25000</v>
      </c>
      <c r="E22" s="14">
        <v>760</v>
      </c>
      <c r="F22" s="15">
        <v>0</v>
      </c>
      <c r="G22" s="5">
        <v>717.5</v>
      </c>
      <c r="H22" s="14">
        <f t="shared" si="0"/>
        <v>1772.5000000000002</v>
      </c>
      <c r="I22" s="15">
        <f t="shared" si="1"/>
        <v>1774.9999999999998</v>
      </c>
      <c r="J22" s="15">
        <f t="shared" si="5"/>
        <v>287.5</v>
      </c>
      <c r="K22" s="15">
        <f t="shared" si="2"/>
        <v>5312.5</v>
      </c>
      <c r="L22" s="15">
        <v>0</v>
      </c>
      <c r="M22" s="15">
        <v>0</v>
      </c>
      <c r="N22" s="15">
        <v>25</v>
      </c>
      <c r="O22" s="16">
        <v>0</v>
      </c>
      <c r="P22" s="15">
        <f t="shared" si="3"/>
        <v>1502.5</v>
      </c>
      <c r="Q22" s="15">
        <f t="shared" si="4"/>
        <v>23497.5</v>
      </c>
    </row>
    <row r="23" spans="1:17" ht="15.75" x14ac:dyDescent="0.3">
      <c r="A23" s="1"/>
      <c r="B23" s="17" t="s">
        <v>51</v>
      </c>
      <c r="C23" s="17"/>
      <c r="D23" s="18">
        <f>SUM(D8:D22)</f>
        <v>670000</v>
      </c>
      <c r="E23" s="18">
        <f>SUM(E8:E22)</f>
        <v>20368</v>
      </c>
      <c r="F23" s="18">
        <v>0</v>
      </c>
      <c r="G23" s="18">
        <f t="shared" ref="G23:Q23" si="6">SUM(G8:G22)</f>
        <v>19229</v>
      </c>
      <c r="H23" s="18">
        <f t="shared" si="6"/>
        <v>47503</v>
      </c>
      <c r="I23" s="18">
        <f t="shared" si="6"/>
        <v>47570</v>
      </c>
      <c r="J23" s="18">
        <f t="shared" si="6"/>
        <v>6965.6880000000001</v>
      </c>
      <c r="K23" s="18">
        <f t="shared" si="6"/>
        <v>141635.68799999999</v>
      </c>
      <c r="L23" s="18">
        <f t="shared" si="6"/>
        <v>8712.7199999999993</v>
      </c>
      <c r="M23" s="18">
        <f t="shared" si="6"/>
        <v>5200</v>
      </c>
      <c r="N23" s="18">
        <f t="shared" si="6"/>
        <v>375</v>
      </c>
      <c r="O23" s="18">
        <f t="shared" si="6"/>
        <v>26368.480000000003</v>
      </c>
      <c r="P23" s="18">
        <f t="shared" si="6"/>
        <v>80253.2</v>
      </c>
      <c r="Q23" s="18">
        <f t="shared" si="6"/>
        <v>589746.79999999993</v>
      </c>
    </row>
    <row r="24" spans="1:17" ht="30" x14ac:dyDescent="0.3">
      <c r="A24" s="1"/>
      <c r="B24" s="36"/>
      <c r="C24" s="37"/>
      <c r="D24" s="19" t="s">
        <v>52</v>
      </c>
      <c r="E24" s="20" t="s">
        <v>53</v>
      </c>
      <c r="F24" s="20" t="s">
        <v>53</v>
      </c>
      <c r="G24" s="21" t="s">
        <v>54</v>
      </c>
      <c r="H24" s="17"/>
      <c r="I24" s="22"/>
      <c r="J24" s="17"/>
      <c r="K24" s="17"/>
      <c r="L24" s="17"/>
      <c r="M24" s="21" t="s">
        <v>55</v>
      </c>
      <c r="N24" s="21" t="s">
        <v>56</v>
      </c>
      <c r="O24" s="21" t="s">
        <v>57</v>
      </c>
      <c r="P24" s="17"/>
      <c r="Q24" s="17"/>
    </row>
    <row r="25" spans="1:17" ht="15.7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ht="18" x14ac:dyDescent="0.35">
      <c r="B26" s="24" t="s">
        <v>58</v>
      </c>
      <c r="C26" s="24"/>
      <c r="D26" s="25"/>
      <c r="E26" s="48" t="s">
        <v>59</v>
      </c>
      <c r="F26" s="32"/>
      <c r="G26" s="26"/>
      <c r="H26" s="27"/>
      <c r="I26" s="27"/>
      <c r="J26" s="48" t="s">
        <v>60</v>
      </c>
      <c r="K26" s="32"/>
      <c r="L26" s="28"/>
      <c r="M26" s="28"/>
      <c r="N26" s="28"/>
      <c r="O26" s="28"/>
      <c r="P26" s="23"/>
      <c r="Q26" s="23"/>
    </row>
    <row r="27" spans="1:17" ht="18" x14ac:dyDescent="0.35">
      <c r="B27" s="48"/>
      <c r="C27" s="32"/>
      <c r="D27" s="32"/>
      <c r="E27" s="26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3"/>
      <c r="Q27" s="23"/>
    </row>
    <row r="28" spans="1:17" ht="18" x14ac:dyDescent="0.35">
      <c r="B28" s="32"/>
      <c r="C28" s="32"/>
      <c r="D28" s="32"/>
      <c r="E28" s="25"/>
      <c r="F28" s="24"/>
      <c r="G28" s="24"/>
      <c r="H28" s="29"/>
      <c r="I28" s="25"/>
      <c r="J28" s="24"/>
      <c r="K28" s="24"/>
      <c r="L28" s="24"/>
      <c r="M28" s="24"/>
      <c r="N28" s="25"/>
      <c r="O28" s="25"/>
      <c r="P28" s="23"/>
      <c r="Q28" s="23"/>
    </row>
    <row r="29" spans="1:17" ht="18" x14ac:dyDescent="0.35">
      <c r="B29" s="49" t="s">
        <v>61</v>
      </c>
      <c r="C29" s="32"/>
      <c r="D29" s="32"/>
      <c r="E29" s="25"/>
      <c r="F29" s="50" t="s">
        <v>62</v>
      </c>
      <c r="G29" s="32"/>
      <c r="H29" s="32"/>
      <c r="I29" s="25"/>
      <c r="J29" s="24"/>
      <c r="K29" s="29"/>
      <c r="L29" s="31" t="s">
        <v>63</v>
      </c>
      <c r="M29" s="32"/>
      <c r="N29" s="32"/>
      <c r="O29" s="32"/>
      <c r="P29" s="23"/>
      <c r="Q29" s="23"/>
    </row>
    <row r="30" spans="1:17" ht="18" x14ac:dyDescent="0.35">
      <c r="B30" s="32"/>
      <c r="C30" s="32"/>
      <c r="D30" s="32"/>
      <c r="E30" s="25"/>
      <c r="F30" s="32"/>
      <c r="G30" s="32"/>
      <c r="H30" s="32"/>
      <c r="I30" s="30"/>
      <c r="J30" s="24"/>
      <c r="K30" s="25"/>
      <c r="L30" s="32"/>
      <c r="M30" s="32"/>
      <c r="N30" s="32"/>
      <c r="O30" s="32"/>
      <c r="P30" s="23"/>
      <c r="Q30" s="23"/>
    </row>
    <row r="31" spans="1:17" ht="15.75" x14ac:dyDescent="0.3">
      <c r="P31" s="23"/>
    </row>
  </sheetData>
  <mergeCells count="18">
    <mergeCell ref="B29:D30"/>
    <mergeCell ref="F29:H30"/>
    <mergeCell ref="L29:O30"/>
    <mergeCell ref="P6:P7"/>
    <mergeCell ref="Q6:Q7"/>
    <mergeCell ref="B24:C24"/>
    <mergeCell ref="A4:Q4"/>
    <mergeCell ref="B5:Q5"/>
    <mergeCell ref="B6:B7"/>
    <mergeCell ref="C6:C7"/>
    <mergeCell ref="D6:D7"/>
    <mergeCell ref="E6:G6"/>
    <mergeCell ref="H6:J6"/>
    <mergeCell ref="K6:K7"/>
    <mergeCell ref="M6:O6"/>
    <mergeCell ref="E26:F26"/>
    <mergeCell ref="J26:K26"/>
    <mergeCell ref="B27:D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Contratados Ene-2021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2025-07-01T13:35:41Z</dcterms:created>
  <dcterms:modified xsi:type="dcterms:W3CDTF">2025-07-01T14:58:14Z</dcterms:modified>
</cp:coreProperties>
</file>