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Probatorios/"/>
    </mc:Choice>
  </mc:AlternateContent>
  <xr:revisionPtr revIDLastSave="1" documentId="8_{887542FF-E19E-44CB-A521-334BD2202223}" xr6:coauthVersionLast="47" xr6:coauthVersionMax="47" xr10:uidLastSave="{74AC9FAE-7738-415C-951A-3A7BFA181586}"/>
  <bookViews>
    <workbookView xWindow="-120" yWindow="-120" windowWidth="29040" windowHeight="15720" xr2:uid="{4863C622-83A3-480F-819F-C0B5709C1139}"/>
  </bookViews>
  <sheets>
    <sheet name="Probatoria Jul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F10" i="1"/>
  <c r="D10" i="1"/>
  <c r="J9" i="1"/>
  <c r="I9" i="1"/>
  <c r="H9" i="1"/>
  <c r="G9" i="1"/>
  <c r="E9" i="1"/>
  <c r="J8" i="1"/>
  <c r="I8" i="1"/>
  <c r="H8" i="1"/>
  <c r="G8" i="1"/>
  <c r="E8" i="1"/>
  <c r="O8" i="1" s="1"/>
  <c r="P8" i="1" s="1"/>
  <c r="Q8" i="1" s="1"/>
  <c r="J7" i="1"/>
  <c r="J10" i="1" s="1"/>
  <c r="I7" i="1"/>
  <c r="I10" i="1" s="1"/>
  <c r="H7" i="1"/>
  <c r="H10" i="1" s="1"/>
  <c r="G7" i="1"/>
  <c r="G10" i="1" s="1"/>
  <c r="E7" i="1"/>
  <c r="K8" i="1" l="1"/>
  <c r="K9" i="1"/>
  <c r="O9" i="1"/>
  <c r="P9" i="1" s="1"/>
  <c r="Q9" i="1" s="1"/>
  <c r="E10" i="1"/>
  <c r="K7" i="1"/>
  <c r="K10" i="1" s="1"/>
  <c r="O7" i="1"/>
  <c r="O10" i="1" s="1"/>
  <c r="P7" i="1" l="1"/>
  <c r="P10" i="1" l="1"/>
  <c r="Q7" i="1"/>
  <c r="Q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<sst xmlns="http://schemas.openxmlformats.org/spreadsheetml/2006/main" count="34" uniqueCount="33">
  <si>
    <t xml:space="preserve"> Nómina Empleados Personal en Periodo Probatorio al mes de Julio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</si>
  <si>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</si>
  <si>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</si>
  <si>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</si>
  <si>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</si>
  <si>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</si>
  <si>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</si>
  <si>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</si>
  <si>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</si>
  <si>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</si>
  <si>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</si>
  <si>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</si>
  <si>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</si>
  <si>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</si>
  <si>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</si>
  <si>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</si>
  <si>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</si>
  <si>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</si>
  <si>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</si>
  <si>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</si>
  <si>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Tempora Concepcion Romero</t>
  </si>
  <si>
    <t>Analista de Beneficios y Relaciones Labiorales</t>
  </si>
  <si>
    <t>Sandy Soribel Martinez Jimenez</t>
  </si>
  <si>
    <t xml:space="preserve">Analista de Desarrollo Institucional </t>
  </si>
  <si>
    <t>German Fabio Perez Tavarez</t>
  </si>
  <si>
    <t>Supervisor de Zona Guayubin, Montecristi</t>
  </si>
  <si>
    <t>TOTALES</t>
  </si>
  <si>
    <t>Objs.
 2.1.1.2.05</t>
  </si>
  <si>
    <t>2.1.5.1.01</t>
  </si>
  <si>
    <t xml:space="preserve">
2.1.5.2.01</t>
  </si>
  <si>
    <t>2.4.5.1.01</t>
  </si>
  <si>
    <t>2.4.5.2.02</t>
  </si>
  <si>
    <t>2.2.8.8.01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</si>
</sst>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4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28F2-AEAC-4E12-9AF4-8360FA64AFD1}">
  <dimension ref="A1:Q18"/>
  <sheetViews>
    <sheetView tabSelected="1" workbookViewId="0">
      <selection activeCell="B13" sqref="B13:O18"/>
    </sheetView>
  </sheetViews>
  <sheetFormatPr baseColWidth="10" defaultRowHeight="15" x14ac:dyDescent="0.25"/>
  <cols>
    <col min="12" max="12" width="12.570312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87.75" customHeight="1" x14ac:dyDescent="0.3">
      <c r="A2" s="2" t="e" vm="1">
        <v>#VALUE!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6.5" thickBot="1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.5" thickBot="1" x14ac:dyDescent="0.35">
      <c r="A4" s="1"/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5.75" x14ac:dyDescent="0.3">
      <c r="A5" s="1"/>
      <c r="B5" s="7" t="s">
        <v>1</v>
      </c>
      <c r="C5" s="8" t="s">
        <v>2</v>
      </c>
      <c r="D5" s="9" t="s">
        <v>3</v>
      </c>
      <c r="E5" s="10" t="s">
        <v>4</v>
      </c>
      <c r="F5" s="11"/>
      <c r="G5" s="12"/>
      <c r="H5" s="10" t="s">
        <v>5</v>
      </c>
      <c r="I5" s="11"/>
      <c r="J5" s="12"/>
      <c r="K5" s="13" t="s">
        <v>6</v>
      </c>
      <c r="L5" s="14"/>
      <c r="M5" s="10" t="s">
        <v>7</v>
      </c>
      <c r="N5" s="11"/>
      <c r="O5" s="12"/>
      <c r="P5" s="15" t="s">
        <v>8</v>
      </c>
      <c r="Q5" s="7" t="s">
        <v>9</v>
      </c>
    </row>
    <row r="6" spans="1:17" ht="40.5" x14ac:dyDescent="0.3">
      <c r="A6" s="1"/>
      <c r="B6" s="16"/>
      <c r="C6" s="17"/>
      <c r="D6" s="16"/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16"/>
      <c r="L6" s="20" t="s">
        <v>16</v>
      </c>
      <c r="M6" s="47" t="s">
        <v>17</v>
      </c>
      <c r="N6" s="48" t="s">
        <v>18</v>
      </c>
      <c r="O6" s="49" t="s">
        <v>19</v>
      </c>
      <c r="P6" s="16"/>
      <c r="Q6" s="16"/>
    </row>
    <row r="7" spans="1:17" ht="54" x14ac:dyDescent="0.3">
      <c r="A7" s="21">
        <v>1</v>
      </c>
      <c r="B7" s="22" t="s">
        <v>20</v>
      </c>
      <c r="C7" s="22" t="s">
        <v>21</v>
      </c>
      <c r="D7" s="23">
        <v>70000</v>
      </c>
      <c r="E7" s="24">
        <f>D7*3.04%</f>
        <v>2128</v>
      </c>
      <c r="F7" s="24"/>
      <c r="G7" s="18">
        <f>D7*2.87%</f>
        <v>2009</v>
      </c>
      <c r="H7" s="18">
        <f>D7*7.09%</f>
        <v>4963</v>
      </c>
      <c r="I7" s="18">
        <f>D7*7.1%</f>
        <v>4970</v>
      </c>
      <c r="J7" s="18">
        <f>53928*1.15%</f>
        <v>620.17200000000003</v>
      </c>
      <c r="K7" s="25">
        <f>SUM(E7:J7)</f>
        <v>14690.172</v>
      </c>
      <c r="L7" s="25"/>
      <c r="M7" s="25"/>
      <c r="N7" s="25">
        <v>25</v>
      </c>
      <c r="O7" s="25">
        <f>+IF((D7-E7-F7-G7)*12&lt;416220,0,IF(AND((D7-E7-F7-G7)*12&gt;=416220.01,(D7-E7-F7-G7)*12&lt;=624329),(((D7-E7-F7-G7)*12)-416220.01)*0.15,IF(AND((D7-E7-F7-G7)*12&gt;=624329.01,(D7-E7-F7-G7)*12&lt;=867123),((((D7-E7-F7-G7)*12)-624329.01)*0.2)+31216,IF((D7-E7-F7-G7)*12&gt;=867123.01,((((D7-E7-F7-G7)*12)-867123.01)*0.25)+79776,0))))/12</f>
        <v>5368.4498333333331</v>
      </c>
      <c r="P7" s="25">
        <f>E7+F7+G7+L7+M7+N7+O7</f>
        <v>9530.4498333333322</v>
      </c>
      <c r="Q7" s="25">
        <f>D7-P7</f>
        <v>60469.550166666668</v>
      </c>
    </row>
    <row r="8" spans="1:17" ht="40.5" x14ac:dyDescent="0.3">
      <c r="A8" s="21">
        <v>2</v>
      </c>
      <c r="B8" s="22" t="s">
        <v>22</v>
      </c>
      <c r="C8" s="22" t="s">
        <v>23</v>
      </c>
      <c r="D8" s="23">
        <v>50000</v>
      </c>
      <c r="E8" s="24">
        <f>D8*3.04%</f>
        <v>1520</v>
      </c>
      <c r="F8" s="24"/>
      <c r="G8" s="18">
        <f>D8*2.87%</f>
        <v>1435</v>
      </c>
      <c r="H8" s="18">
        <f>D8*7.09%</f>
        <v>3545.0000000000005</v>
      </c>
      <c r="I8" s="18">
        <f>D8*7.1%</f>
        <v>3549.9999999999995</v>
      </c>
      <c r="J8" s="18">
        <f>D8*1.15%</f>
        <v>575</v>
      </c>
      <c r="K8" s="25">
        <f>SUM(E8:J8)</f>
        <v>10625</v>
      </c>
      <c r="L8" s="25"/>
      <c r="M8" s="25"/>
      <c r="N8" s="25">
        <v>25</v>
      </c>
      <c r="O8" s="25">
        <f>+IF((D8-E8-F8-G8)*12&lt;416220,0,IF(AND((D8-E8-F8-G8)*12&gt;=416220.01,(D8-E8-F8-G8)*12&lt;=624329),(((D8-E8-F8-G8)*12)-416220.01)*0.15,IF(AND((D8-E8-F8-G8)*12&gt;=624329.01,(D8-E8-F8-G8)*12&lt;=867123),((((D8-E8-F8-G8)*12)-624329.01)*0.2)+31216,IF((D8-E8-F8-G8)*12&gt;=867123.01,((((D8-E8-F8-G8)*12)-867123.01)*0.25)+79776,0))))/12</f>
        <v>1853.9998749999997</v>
      </c>
      <c r="P8" s="25">
        <f>E8+F8+G8+L8+M8+N8+O8</f>
        <v>4833.9998749999995</v>
      </c>
      <c r="Q8" s="25">
        <f>D8-P8</f>
        <v>45166.000124999999</v>
      </c>
    </row>
    <row r="9" spans="1:17" ht="54" x14ac:dyDescent="0.3">
      <c r="A9" s="21">
        <v>3</v>
      </c>
      <c r="B9" s="22" t="s">
        <v>24</v>
      </c>
      <c r="C9" s="22" t="s">
        <v>25</v>
      </c>
      <c r="D9" s="23">
        <v>30000</v>
      </c>
      <c r="E9" s="24">
        <f>D9*3.04%</f>
        <v>912</v>
      </c>
      <c r="F9" s="24"/>
      <c r="G9" s="18">
        <f>D9*2.87%</f>
        <v>861</v>
      </c>
      <c r="H9" s="18">
        <f>D9*7.09%</f>
        <v>2127</v>
      </c>
      <c r="I9" s="18">
        <f>D9*7.1%</f>
        <v>2130</v>
      </c>
      <c r="J9" s="18">
        <f>D9*1.15%</f>
        <v>345</v>
      </c>
      <c r="K9" s="25">
        <f>SUM(E9:J9)</f>
        <v>6375</v>
      </c>
      <c r="L9" s="25"/>
      <c r="M9" s="25"/>
      <c r="N9" s="25">
        <v>25</v>
      </c>
      <c r="O9" s="25">
        <f>+IF((D9-E9-F9-G9)*12&lt;416220,0,IF(AND((D9-E9-F9-G9)*12&gt;=416220.01,(D9-E9-F9-G9)*12&lt;=624329),(((D9-E9-F9-G9)*12)-416220.01)*0.15,IF(AND((D9-E9-F9-G9)*12&gt;=624329.01,(D9-E9-F9-G9)*12&lt;=867123),((((D9-E9-F9-G9)*12)-624329.01)*0.2)+31216,IF((D9-E9-F9-G9)*12&gt;=867123.01,((((D9-E9-F9-G9)*12)-867123.01)*0.25)+79776,0))))/12</f>
        <v>0</v>
      </c>
      <c r="P9" s="25">
        <f>E9+F9+G9+L9+M9+N9+O9</f>
        <v>1798</v>
      </c>
      <c r="Q9" s="25">
        <f>D9-P9</f>
        <v>28202</v>
      </c>
    </row>
    <row r="10" spans="1:17" ht="15.75" x14ac:dyDescent="0.3">
      <c r="A10" s="1"/>
      <c r="B10" s="26" t="s">
        <v>26</v>
      </c>
      <c r="C10" s="26"/>
      <c r="D10" s="27">
        <f t="shared" ref="D10:K10" si="0">SUM(D7:D9)</f>
        <v>150000</v>
      </c>
      <c r="E10" s="27">
        <f t="shared" si="0"/>
        <v>4560</v>
      </c>
      <c r="F10" s="27">
        <f t="shared" si="0"/>
        <v>0</v>
      </c>
      <c r="G10" s="27">
        <f t="shared" si="0"/>
        <v>4305</v>
      </c>
      <c r="H10" s="27">
        <f t="shared" si="0"/>
        <v>10635</v>
      </c>
      <c r="I10" s="27">
        <f t="shared" si="0"/>
        <v>10650</v>
      </c>
      <c r="J10" s="27">
        <f t="shared" si="0"/>
        <v>1540.172</v>
      </c>
      <c r="K10" s="27">
        <f t="shared" si="0"/>
        <v>31690.171999999999</v>
      </c>
      <c r="L10" s="27"/>
      <c r="M10" s="27">
        <f>SUM(M7:M9)</f>
        <v>0</v>
      </c>
      <c r="N10" s="27">
        <f>SUM(N7:N9)</f>
        <v>75</v>
      </c>
      <c r="O10" s="27">
        <f>SUM(O7:O9)</f>
        <v>7222.4497083333326</v>
      </c>
      <c r="P10" s="27">
        <f>SUM(P7:P9)</f>
        <v>16162.449708333332</v>
      </c>
      <c r="Q10" s="27">
        <f>SUM(Q7:Q9)</f>
        <v>133837.55029166667</v>
      </c>
    </row>
    <row r="11" spans="1:17" ht="30" x14ac:dyDescent="0.3">
      <c r="A11" s="1"/>
      <c r="B11" s="28"/>
      <c r="C11" s="11"/>
      <c r="D11" s="29" t="s">
        <v>27</v>
      </c>
      <c r="E11" s="30" t="s">
        <v>28</v>
      </c>
      <c r="F11" s="30" t="s">
        <v>28</v>
      </c>
      <c r="G11" s="31" t="s">
        <v>29</v>
      </c>
      <c r="H11" s="26"/>
      <c r="I11" s="32"/>
      <c r="J11" s="26"/>
      <c r="K11" s="26"/>
      <c r="L11" s="26"/>
      <c r="M11" s="31" t="s">
        <v>30</v>
      </c>
      <c r="N11" s="31" t="s">
        <v>31</v>
      </c>
      <c r="O11" s="31" t="s">
        <v>32</v>
      </c>
      <c r="P11" s="26"/>
      <c r="Q11" s="26"/>
    </row>
    <row r="12" spans="1:17" ht="15.75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ht="18" x14ac:dyDescent="0.35">
      <c r="A13" s="34"/>
      <c r="B13" s="35"/>
      <c r="C13" s="35"/>
      <c r="D13" s="37"/>
      <c r="E13" s="3"/>
      <c r="F13" s="38"/>
      <c r="G13" s="39"/>
      <c r="H13" s="39"/>
      <c r="I13" s="37"/>
      <c r="J13" s="3"/>
      <c r="K13" s="40"/>
      <c r="L13" s="40"/>
      <c r="M13" s="40"/>
      <c r="N13" s="40"/>
      <c r="O13" s="34"/>
      <c r="P13" s="33"/>
      <c r="Q13" s="41"/>
    </row>
    <row r="14" spans="1:17" ht="18" x14ac:dyDescent="0.35">
      <c r="A14" s="34"/>
      <c r="B14" s="37"/>
      <c r="C14" s="3"/>
      <c r="D14" s="38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4"/>
      <c r="P14" s="33"/>
      <c r="Q14" s="33"/>
    </row>
    <row r="15" spans="1:17" ht="18" x14ac:dyDescent="0.35">
      <c r="A15" s="34"/>
      <c r="B15" s="3"/>
      <c r="C15" s="3"/>
      <c r="D15" s="36"/>
      <c r="E15" s="35"/>
      <c r="F15" s="35"/>
      <c r="G15" s="42"/>
      <c r="H15" s="36"/>
      <c r="I15" s="35"/>
      <c r="J15" s="35"/>
      <c r="K15" s="35"/>
      <c r="L15" s="35"/>
      <c r="M15" s="36"/>
      <c r="N15" s="36"/>
      <c r="O15" s="34"/>
      <c r="P15" s="33"/>
      <c r="Q15" s="33"/>
    </row>
    <row r="16" spans="1:17" ht="18" x14ac:dyDescent="0.35">
      <c r="A16" s="34"/>
      <c r="B16" s="43"/>
      <c r="C16" s="3"/>
      <c r="D16" s="36"/>
      <c r="E16" s="44"/>
      <c r="F16" s="3"/>
      <c r="G16" s="3"/>
      <c r="H16" s="36"/>
      <c r="I16" s="35"/>
      <c r="J16" s="42"/>
      <c r="K16" s="45"/>
      <c r="L16" s="3"/>
      <c r="M16" s="3"/>
      <c r="N16" s="3"/>
      <c r="O16" s="34"/>
      <c r="P16" s="33"/>
      <c r="Q16" s="33"/>
    </row>
    <row r="17" spans="1:17" ht="18" x14ac:dyDescent="0.35">
      <c r="A17" s="34"/>
      <c r="B17" s="3"/>
      <c r="C17" s="3"/>
      <c r="D17" s="36"/>
      <c r="E17" s="3"/>
      <c r="F17" s="3"/>
      <c r="G17" s="3"/>
      <c r="H17" s="46"/>
      <c r="I17" s="35"/>
      <c r="J17" s="36"/>
      <c r="K17" s="3"/>
      <c r="L17" s="3"/>
      <c r="M17" s="3"/>
      <c r="N17" s="3"/>
      <c r="O17" s="34"/>
      <c r="P17" s="33"/>
      <c r="Q17" s="33"/>
    </row>
    <row r="18" spans="1:17" ht="15.75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</sheetData>
  <mergeCells count="19">
    <mergeCell ref="B14:C15"/>
    <mergeCell ref="B16:C17"/>
    <mergeCell ref="E16:G17"/>
    <mergeCell ref="K16:N17"/>
    <mergeCell ref="M5:O5"/>
    <mergeCell ref="P5:P6"/>
    <mergeCell ref="Q5:Q6"/>
    <mergeCell ref="B11:C11"/>
    <mergeCell ref="D13:E13"/>
    <mergeCell ref="I13:J13"/>
    <mergeCell ref="A2:Q2"/>
    <mergeCell ref="A3:Q3"/>
    <mergeCell ref="B4:Q4"/>
    <mergeCell ref="B5:B6"/>
    <mergeCell ref="C5:C6"/>
    <mergeCell ref="D5:D6"/>
    <mergeCell ref="E5:G5"/>
    <mergeCell ref="H5:J5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Probatoria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2025-07-03T13:49:00Z</dcterms:created>
  <dcterms:modified xsi:type="dcterms:W3CDTF">2025-07-03T13:51:26Z</dcterms:modified>
</cp:coreProperties>
</file>