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Probatorios/"/>
    </mc:Choice>
  </mc:AlternateContent>
  <xr:revisionPtr revIDLastSave="0" documentId="8_{A7C6D06C-209E-4661-9E09-B30C818B57E9}" xr6:coauthVersionLast="47" xr6:coauthVersionMax="47" xr10:uidLastSave="{00000000-0000-0000-0000-000000000000}"/>
  <bookViews>
    <workbookView xWindow="-120" yWindow="-120" windowWidth="29040" windowHeight="15720" xr2:uid="{D4559ECF-47E0-4E92-B442-186F64FC2446}"/>
  </bookViews>
  <sheets>
    <sheet name="Probatorio May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L12" i="1"/>
  <c r="E12" i="1"/>
  <c r="C12" i="1"/>
  <c r="I11" i="1"/>
  <c r="H11" i="1"/>
  <c r="G11" i="1"/>
  <c r="F11" i="1"/>
  <c r="D11" i="1"/>
  <c r="J11" i="1" s="1"/>
  <c r="I10" i="1"/>
  <c r="H10" i="1"/>
  <c r="G10" i="1"/>
  <c r="F10" i="1"/>
  <c r="D10" i="1"/>
  <c r="I9" i="1"/>
  <c r="H9" i="1"/>
  <c r="G9" i="1"/>
  <c r="F9" i="1"/>
  <c r="D9" i="1"/>
  <c r="I8" i="1"/>
  <c r="H8" i="1"/>
  <c r="G8" i="1"/>
  <c r="F8" i="1"/>
  <c r="D8" i="1"/>
  <c r="N8" i="1" s="1"/>
  <c r="H12" i="1" l="1"/>
  <c r="F12" i="1"/>
  <c r="J8" i="1"/>
  <c r="G12" i="1"/>
  <c r="I12" i="1"/>
  <c r="N11" i="1"/>
  <c r="O11" i="1" s="1"/>
  <c r="P11" i="1" s="1"/>
  <c r="O8" i="1"/>
  <c r="D12" i="1"/>
  <c r="J9" i="1"/>
  <c r="N9" i="1"/>
  <c r="J10" i="1"/>
  <c r="N10" i="1"/>
  <c r="O10" i="1" s="1"/>
  <c r="P10" i="1" s="1"/>
  <c r="N12" i="1" l="1"/>
  <c r="J12" i="1"/>
  <c r="P8" i="1"/>
  <c r="O9" i="1"/>
  <c r="P9" i="1" s="1"/>
  <c r="P12" i="1" l="1"/>
  <c r="O12" i="1"/>
</calcChain>
</file>

<file path=xl/sharedStrings.xml><?xml version="1.0" encoding="utf-8"?>
<sst xmlns="http://schemas.openxmlformats.org/spreadsheetml/2006/main" count="42" uniqueCount="41">
  <si>
    <t xml:space="preserve"> Nómina Empleados Personal en Periodo Probatorio al mes de Mayo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</si>
  <si>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</si>
  <si>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</si>
  <si>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</si>
  <si>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</si>
  <si>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</si>
  <si>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</si>
  <si>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</si>
  <si>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</si>
  <si>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</si>
  <si>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</si>
  <si>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</si>
  <si>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</si>
  <si>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</si>
  <si>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</si>
  <si>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</si>
  <si>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</si>
  <si>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</si>
  <si>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</si>
  <si>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</si>
  <si>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>Tempora Concepcion Romero</t>
  </si>
  <si>
    <t>Analista de Beneficios y Relaciones Labiorales</t>
  </si>
  <si>
    <t>Rafael Octavio Fernandez Tejada</t>
  </si>
  <si>
    <t>Supervisor de la Zona del Cibao</t>
  </si>
  <si>
    <t>Sandy Soribel Martinez Jimenez</t>
  </si>
  <si>
    <t xml:space="preserve">Analista de Desarrollo Institucional </t>
  </si>
  <si>
    <t>German Fabio Perez Tavarez</t>
  </si>
  <si>
    <t>Supervisor de Zona Guayubin, Montecristi</t>
  </si>
  <si>
    <t>TOTALES</t>
  </si>
  <si>
    <t>Objs.
 2.1.1.2.05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</si>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</sst>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  <font>
      <b/>
      <sz val="7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 applyAlignment="1">
      <alignment horizontal="center" vertical="center"/>
    </xf>
    <xf numFmtId="43" fontId="1" fillId="2" borderId="10" xfId="0" applyNumberFormat="1" applyFont="1" applyFill="1" applyBorder="1" applyAlignment="1">
      <alignment horizontal="right" vertical="center" wrapText="1"/>
    </xf>
    <xf numFmtId="39" fontId="1" fillId="2" borderId="10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 vertical="center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/>
    </xf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0</xdr:row>
      <xdr:rowOff>95249</xdr:rowOff>
    </xdr:from>
    <xdr:ext cx="1733550" cy="723901"/>
    <xdr:pic>
      <xdr:nvPicPr>
        <xdr:cNvPr id="2" name="image5.png">
          <a:extLst>
            <a:ext uri="{FF2B5EF4-FFF2-40B4-BE49-F238E27FC236}">
              <a16:creationId xmlns:a16="http://schemas.microsoft.com/office/drawing/2014/main" id="{1CAF0F84-A382-405A-9DA2-33F6860142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5" y="95249"/>
          <a:ext cx="1733550" cy="7239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57DFF-B6BE-42F1-B97D-169F88A6F3C7}">
  <dimension ref="A1:Q19"/>
  <sheetViews>
    <sheetView tabSelected="1" topLeftCell="A2" workbookViewId="0">
      <selection activeCell="C16" sqref="C16"/>
    </sheetView>
  </sheetViews>
  <sheetFormatPr baseColWidth="10" defaultRowHeight="15" x14ac:dyDescent="0.25"/>
  <cols>
    <col min="2" max="2" width="10.7109375" customWidth="1"/>
    <col min="3" max="3" width="10.28515625" customWidth="1"/>
    <col min="4" max="4" width="8.42578125" customWidth="1"/>
    <col min="5" max="5" width="6.85546875" customWidth="1"/>
    <col min="6" max="6" width="8.42578125" customWidth="1"/>
    <col min="7" max="7" width="10" customWidth="1"/>
    <col min="8" max="8" width="9.85546875" customWidth="1"/>
    <col min="9" max="9" width="8.140625" customWidth="1"/>
    <col min="10" max="10" width="9.42578125" customWidth="1"/>
    <col min="11" max="11" width="9.140625" customWidth="1"/>
    <col min="12" max="12" width="10" customWidth="1"/>
    <col min="13" max="13" width="6.5703125" customWidth="1"/>
    <col min="14" max="14" width="9" customWidth="1"/>
    <col min="15" max="15" width="9.140625" customWidth="1"/>
    <col min="16" max="16" width="9.7109375" customWidth="1"/>
  </cols>
  <sheetData>
    <row r="1" spans="1:17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 ht="17.25" x14ac:dyDescent="0.35">
      <c r="A2" s="4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ht="15.7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17" ht="16.5" thickBo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"/>
    </row>
    <row r="5" spans="1:17" ht="16.5" thickBot="1" x14ac:dyDescent="0.35">
      <c r="A5" s="6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2"/>
    </row>
    <row r="6" spans="1:17" ht="22.5" customHeight="1" x14ac:dyDescent="0.3">
      <c r="A6" s="9" t="s">
        <v>1</v>
      </c>
      <c r="B6" s="10" t="s">
        <v>2</v>
      </c>
      <c r="C6" s="12" t="s">
        <v>3</v>
      </c>
      <c r="D6" s="13" t="s">
        <v>4</v>
      </c>
      <c r="E6" s="14"/>
      <c r="F6" s="15"/>
      <c r="G6" s="13" t="s">
        <v>5</v>
      </c>
      <c r="H6" s="14"/>
      <c r="I6" s="15"/>
      <c r="J6" s="16" t="s">
        <v>6</v>
      </c>
      <c r="K6" s="17"/>
      <c r="L6" s="13" t="s">
        <v>7</v>
      </c>
      <c r="M6" s="14"/>
      <c r="N6" s="15"/>
      <c r="O6" s="11" t="s">
        <v>8</v>
      </c>
      <c r="P6" s="9" t="s">
        <v>9</v>
      </c>
      <c r="Q6" s="2"/>
    </row>
    <row r="7" spans="1:17" ht="47.25" customHeight="1" x14ac:dyDescent="0.3">
      <c r="A7" s="18"/>
      <c r="B7" s="19"/>
      <c r="C7" s="18"/>
      <c r="D7" s="20" t="s">
        <v>10</v>
      </c>
      <c r="E7" s="21" t="s">
        <v>11</v>
      </c>
      <c r="F7" s="22" t="s">
        <v>12</v>
      </c>
      <c r="G7" s="22" t="s">
        <v>13</v>
      </c>
      <c r="H7" s="22" t="s">
        <v>14</v>
      </c>
      <c r="I7" s="22" t="s">
        <v>15</v>
      </c>
      <c r="J7" s="18"/>
      <c r="K7" s="22" t="s">
        <v>16</v>
      </c>
      <c r="L7" s="43" t="s">
        <v>17</v>
      </c>
      <c r="M7" s="44" t="s">
        <v>18</v>
      </c>
      <c r="N7" s="45" t="s">
        <v>19</v>
      </c>
      <c r="O7" s="18"/>
      <c r="P7" s="18"/>
      <c r="Q7" s="23"/>
    </row>
    <row r="8" spans="1:17" ht="54" x14ac:dyDescent="0.3">
      <c r="A8" s="24" t="s">
        <v>20</v>
      </c>
      <c r="B8" s="24" t="s">
        <v>21</v>
      </c>
      <c r="C8" s="26">
        <v>70000</v>
      </c>
      <c r="D8" s="27">
        <f>C8*3.04%</f>
        <v>2128</v>
      </c>
      <c r="E8" s="27"/>
      <c r="F8" s="20">
        <f>C8*2.87%</f>
        <v>2009</v>
      </c>
      <c r="G8" s="20">
        <f>C8*7.09%</f>
        <v>4963</v>
      </c>
      <c r="H8" s="20">
        <f>C8*7.1%</f>
        <v>4970</v>
      </c>
      <c r="I8" s="20">
        <f>53928*1.15%</f>
        <v>620.17200000000003</v>
      </c>
      <c r="J8" s="28">
        <f>SUM(D8:I8)</f>
        <v>14690.172</v>
      </c>
      <c r="K8" s="28"/>
      <c r="L8" s="28"/>
      <c r="M8" s="28">
        <v>25</v>
      </c>
      <c r="N8" s="28">
        <f>+IF((C8-D8-E8-F8)*12&lt;416220,0,IF(AND((C8-D8-E8-F8)*12&gt;=416220.01,(C8-D8-E8-F8)*12&lt;=624329),(((C8-D8-E8-F8)*12)-416220.01)*0.15,IF(AND((C8-D8-E8-F8)*12&gt;=624329.01,(C8-D8-E8-F8)*12&lt;=867123),((((C8-D8-E8-F8)*12)-624329.01)*0.2)+31216,IF((C8-D8-E8-F8)*12&gt;=867123.01,((((C8-D8-E8-F8)*12)-867123.01)*0.25)+79776,0))))/12</f>
        <v>5368.4498333333331</v>
      </c>
      <c r="O8" s="28">
        <f>D8+E8+F8+K8+L8+M8+N8</f>
        <v>9530.4498333333322</v>
      </c>
      <c r="P8" s="28">
        <f>C8-O8</f>
        <v>60469.550166666668</v>
      </c>
      <c r="Q8" s="2"/>
    </row>
    <row r="9" spans="1:17" ht="54" x14ac:dyDescent="0.3">
      <c r="A9" s="24" t="s">
        <v>22</v>
      </c>
      <c r="B9" s="24" t="s">
        <v>23</v>
      </c>
      <c r="C9" s="26">
        <v>60000</v>
      </c>
      <c r="D9" s="27">
        <f>C9*3.04%</f>
        <v>1824</v>
      </c>
      <c r="E9" s="27"/>
      <c r="F9" s="20">
        <f>C9*2.87%</f>
        <v>1722</v>
      </c>
      <c r="G9" s="20">
        <f>C9*7.09%</f>
        <v>4254</v>
      </c>
      <c r="H9" s="20">
        <f>C9*7.1%</f>
        <v>4260</v>
      </c>
      <c r="I9" s="20">
        <f>53928*1.15%</f>
        <v>620.17200000000003</v>
      </c>
      <c r="J9" s="28">
        <f>SUM(D9:I9)</f>
        <v>12680.172</v>
      </c>
      <c r="K9" s="28"/>
      <c r="L9" s="28"/>
      <c r="M9" s="28">
        <v>25</v>
      </c>
      <c r="N9" s="28">
        <f>+IF((C9-D9-E9-F9)*12&lt;416220,0,IF(AND((C9-D9-E9-F9)*12&gt;=416220.01,(C9-D9-E9-F9)*12&lt;=624329),(((C9-D9-E9-F9)*12)-416220.01)*0.15,IF(AND((C9-D9-E9-F9)*12&gt;=624329.01,(C9-D9-E9-F9)*12&lt;=867123),((((C9-D9-E9-F9)*12)-624329.01)*0.2)+31216,IF((C9-D9-E9-F9)*12&gt;=867123.01,((((C9-D9-E9-F9)*12)-867123.01)*0.25)+79776,0))))/12</f>
        <v>3486.6498333333329</v>
      </c>
      <c r="O9" s="28">
        <f>D9+E9+F9+K9+L9+M9+N9</f>
        <v>7057.6498333333329</v>
      </c>
      <c r="P9" s="28">
        <f>C9-O9</f>
        <v>52942.350166666671</v>
      </c>
      <c r="Q9" s="23"/>
    </row>
    <row r="10" spans="1:17" ht="40.5" x14ac:dyDescent="0.3">
      <c r="A10" s="24" t="s">
        <v>24</v>
      </c>
      <c r="B10" s="24" t="s">
        <v>25</v>
      </c>
      <c r="C10" s="26">
        <v>50000</v>
      </c>
      <c r="D10" s="27">
        <f>C10*3.04%</f>
        <v>1520</v>
      </c>
      <c r="E10" s="27"/>
      <c r="F10" s="20">
        <f>C10*2.87%</f>
        <v>1435</v>
      </c>
      <c r="G10" s="20">
        <f>C10*7.09%</f>
        <v>3545.0000000000005</v>
      </c>
      <c r="H10" s="20">
        <f>C10*7.1%</f>
        <v>3549.9999999999995</v>
      </c>
      <c r="I10" s="20">
        <f>C10*1.15%</f>
        <v>575</v>
      </c>
      <c r="J10" s="28">
        <f>SUM(D10:I10)</f>
        <v>10625</v>
      </c>
      <c r="K10" s="28"/>
      <c r="L10" s="28"/>
      <c r="M10" s="28">
        <v>25</v>
      </c>
      <c r="N10" s="28">
        <f>+IF((C10-D10-E10-F10)*12&lt;416220,0,IF(AND((C10-D10-E10-F10)*12&gt;=416220.01,(C10-D10-E10-F10)*12&lt;=624329),(((C10-D10-E10-F10)*12)-416220.01)*0.15,IF(AND((C10-D10-E10-F10)*12&gt;=624329.01,(C10-D10-E10-F10)*12&lt;=867123),((((C10-D10-E10-F10)*12)-624329.01)*0.2)+31216,IF((C10-D10-E10-F10)*12&gt;=867123.01,((((C10-D10-E10-F10)*12)-867123.01)*0.25)+79776,0))))/12</f>
        <v>1853.9998749999997</v>
      </c>
      <c r="O10" s="28">
        <f>D10+E10+F10+K10+L10+M10+N10</f>
        <v>4833.9998749999995</v>
      </c>
      <c r="P10" s="28">
        <f>C10-O10</f>
        <v>45166.000124999999</v>
      </c>
      <c r="Q10" s="23"/>
    </row>
    <row r="11" spans="1:17" ht="40.5" customHeight="1" x14ac:dyDescent="0.3">
      <c r="A11" s="46" t="s">
        <v>26</v>
      </c>
      <c r="B11" s="52" t="s">
        <v>27</v>
      </c>
      <c r="C11" s="26">
        <v>30000</v>
      </c>
      <c r="D11" s="27">
        <f>C11*3.04%</f>
        <v>912</v>
      </c>
      <c r="E11" s="27"/>
      <c r="F11" s="20">
        <f>C11*2.87%</f>
        <v>861</v>
      </c>
      <c r="G11" s="20">
        <f>C11*7.09%</f>
        <v>2127</v>
      </c>
      <c r="H11" s="20">
        <f>C11*7.1%</f>
        <v>2130</v>
      </c>
      <c r="I11" s="20">
        <f>C11*1.15%</f>
        <v>345</v>
      </c>
      <c r="J11" s="28">
        <f>SUM(D11:I11)</f>
        <v>6375</v>
      </c>
      <c r="K11" s="28"/>
      <c r="L11" s="28"/>
      <c r="M11" s="28">
        <v>25</v>
      </c>
      <c r="N11" s="28">
        <f>+IF((C11-D11-E11-F11)*12&lt;416220,0,IF(AND((C11-D11-E11-F11)*12&gt;=416220.01,(C11-D11-E11-F11)*12&lt;=624329),(((C11-D11-E11-F11)*12)-416220.01)*0.15,IF(AND((C11-D11-E11-F11)*12&gt;=624329.01,(C11-D11-E11-F11)*12&lt;=867123),((((C11-D11-E11-F11)*12)-624329.01)*0.2)+31216,IF((C11-D11-E11-F11)*12&gt;=867123.01,((((C11-D11-E11-F11)*12)-867123.01)*0.25)+79776,0))))/12</f>
        <v>0</v>
      </c>
      <c r="O11" s="28">
        <f>D11+E11+F11+K11+L11+M11+N11</f>
        <v>1798</v>
      </c>
      <c r="P11" s="28">
        <f>C11-O11</f>
        <v>28202</v>
      </c>
      <c r="Q11" s="23"/>
    </row>
    <row r="12" spans="1:17" ht="15.75" x14ac:dyDescent="0.3">
      <c r="A12" s="29" t="s">
        <v>28</v>
      </c>
      <c r="B12" s="29"/>
      <c r="C12" s="30">
        <f t="shared" ref="C12:J12" si="0">SUM(C8:C11)</f>
        <v>210000</v>
      </c>
      <c r="D12" s="30">
        <f t="shared" si="0"/>
        <v>6384</v>
      </c>
      <c r="E12" s="30">
        <f t="shared" si="0"/>
        <v>0</v>
      </c>
      <c r="F12" s="30">
        <f t="shared" si="0"/>
        <v>6027</v>
      </c>
      <c r="G12" s="30">
        <f t="shared" si="0"/>
        <v>14889</v>
      </c>
      <c r="H12" s="30">
        <f t="shared" si="0"/>
        <v>14910</v>
      </c>
      <c r="I12" s="30">
        <f t="shared" si="0"/>
        <v>2160.3440000000001</v>
      </c>
      <c r="J12" s="30">
        <f t="shared" si="0"/>
        <v>44370.343999999997</v>
      </c>
      <c r="K12" s="30"/>
      <c r="L12" s="30">
        <f>SUM(L8:L11)</f>
        <v>0</v>
      </c>
      <c r="M12" s="30">
        <f>SUM(M8:M11)</f>
        <v>100</v>
      </c>
      <c r="N12" s="30">
        <f>SUM(N8:N11)</f>
        <v>10709.099541666665</v>
      </c>
      <c r="O12" s="30">
        <f>SUM(O8:O11)</f>
        <v>23220.099541666663</v>
      </c>
      <c r="P12" s="30">
        <f>SUM(P8:P11)</f>
        <v>186779.90045833334</v>
      </c>
      <c r="Q12" s="2"/>
    </row>
    <row r="13" spans="1:17" ht="24.75" customHeight="1" x14ac:dyDescent="0.3">
      <c r="A13" s="47"/>
      <c r="B13" s="48"/>
      <c r="C13" s="49" t="s">
        <v>29</v>
      </c>
      <c r="D13" s="50" t="s">
        <v>30</v>
      </c>
      <c r="E13" s="50" t="s">
        <v>30</v>
      </c>
      <c r="F13" s="51" t="s">
        <v>31</v>
      </c>
      <c r="G13" s="25"/>
      <c r="H13" s="44"/>
      <c r="I13" s="25"/>
      <c r="J13" s="25"/>
      <c r="K13" s="25"/>
      <c r="L13" s="51" t="s">
        <v>32</v>
      </c>
      <c r="M13" s="51" t="s">
        <v>33</v>
      </c>
      <c r="N13" s="51" t="s">
        <v>34</v>
      </c>
      <c r="O13" s="25"/>
      <c r="P13" s="25"/>
      <c r="Q13" s="2"/>
    </row>
    <row r="14" spans="1:17" ht="15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8" customHeight="1" x14ac:dyDescent="0.35">
      <c r="A15" s="32" t="s">
        <v>35</v>
      </c>
      <c r="B15" s="32"/>
      <c r="C15" s="34" t="s">
        <v>36</v>
      </c>
      <c r="D15" s="34"/>
      <c r="E15" s="35"/>
      <c r="F15" s="36"/>
      <c r="G15" s="36"/>
      <c r="H15" s="34" t="s">
        <v>37</v>
      </c>
      <c r="I15" s="34"/>
      <c r="J15" s="37"/>
      <c r="K15" s="37"/>
      <c r="L15" s="37"/>
      <c r="M15" s="37"/>
      <c r="N15" s="31"/>
      <c r="O15" s="2"/>
      <c r="P15" s="23"/>
      <c r="Q15" s="2"/>
    </row>
    <row r="16" spans="1:17" ht="18" customHeight="1" x14ac:dyDescent="0.35">
      <c r="A16" s="34"/>
      <c r="B16" s="34"/>
      <c r="C16" s="3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1"/>
      <c r="O16" s="2"/>
      <c r="P16" s="2"/>
      <c r="Q16" s="2"/>
    </row>
    <row r="17" spans="1:17" ht="18" customHeight="1" x14ac:dyDescent="0.35">
      <c r="A17" s="34"/>
      <c r="B17" s="34"/>
      <c r="C17" s="33"/>
      <c r="D17" s="32"/>
      <c r="E17" s="32"/>
      <c r="F17" s="38"/>
      <c r="G17" s="33"/>
      <c r="H17" s="32"/>
      <c r="I17" s="32"/>
      <c r="J17" s="32"/>
      <c r="K17" s="32"/>
      <c r="L17" s="33"/>
      <c r="M17" s="33"/>
      <c r="N17" s="31"/>
      <c r="O17" s="2"/>
      <c r="P17" s="2"/>
      <c r="Q17" s="2"/>
    </row>
    <row r="18" spans="1:17" ht="18" customHeight="1" x14ac:dyDescent="0.35">
      <c r="A18" s="39" t="s">
        <v>38</v>
      </c>
      <c r="B18" s="39"/>
      <c r="C18" s="33"/>
      <c r="D18" s="40" t="s">
        <v>39</v>
      </c>
      <c r="E18" s="40"/>
      <c r="F18" s="40"/>
      <c r="G18" s="33"/>
      <c r="H18" s="32"/>
      <c r="I18" s="38"/>
      <c r="J18" s="41" t="s">
        <v>40</v>
      </c>
      <c r="K18" s="41"/>
      <c r="L18" s="41"/>
      <c r="M18" s="41"/>
      <c r="N18" s="31"/>
      <c r="O18" s="2"/>
      <c r="P18" s="2"/>
      <c r="Q18" s="2"/>
    </row>
    <row r="19" spans="1:17" ht="18" customHeight="1" x14ac:dyDescent="0.35">
      <c r="A19" s="39"/>
      <c r="B19" s="39"/>
      <c r="C19" s="33"/>
      <c r="D19" s="40"/>
      <c r="E19" s="40"/>
      <c r="F19" s="40"/>
      <c r="G19" s="42"/>
      <c r="H19" s="32"/>
      <c r="I19" s="33"/>
      <c r="J19" s="41"/>
      <c r="K19" s="41"/>
      <c r="L19" s="41"/>
      <c r="M19" s="41"/>
      <c r="N19" s="31"/>
      <c r="O19" s="2"/>
      <c r="P19" s="2"/>
      <c r="Q19" s="2"/>
    </row>
  </sheetData>
  <mergeCells count="19">
    <mergeCell ref="A16:B17"/>
    <mergeCell ref="A18:B19"/>
    <mergeCell ref="D18:F19"/>
    <mergeCell ref="J18:M19"/>
    <mergeCell ref="H15:I15"/>
    <mergeCell ref="C15:D15"/>
    <mergeCell ref="L6:N6"/>
    <mergeCell ref="O6:O7"/>
    <mergeCell ref="P6:P7"/>
    <mergeCell ref="A13:B13"/>
    <mergeCell ref="A3:P3"/>
    <mergeCell ref="A4:P4"/>
    <mergeCell ref="A5:P5"/>
    <mergeCell ref="A6:A7"/>
    <mergeCell ref="B6:B7"/>
    <mergeCell ref="C6:C7"/>
    <mergeCell ref="D6:F6"/>
    <mergeCell ref="G6:I6"/>
    <mergeCell ref="J6:J7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Probatorio Mayo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2025-07-02T19:33:21Z</dcterms:created>
  <dcterms:modified xsi:type="dcterms:W3CDTF">2025-07-02T19:45:09Z</dcterms:modified>
</cp:coreProperties>
</file>