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Noviembre/"/>
    </mc:Choice>
  </mc:AlternateContent>
  <xr:revisionPtr revIDLastSave="0" documentId="8_{AD95DC35-3D73-4912-B96E-C30C28FE969A}" xr6:coauthVersionLast="47" xr6:coauthVersionMax="47" xr10:uidLastSave="{00000000-0000-0000-0000-000000000000}"/>
  <bookViews>
    <workbookView xWindow="-120" yWindow="-120" windowWidth="29040" windowHeight="15720" xr2:uid="{4F0485C9-7CB5-4E0F-A043-E782A28F76BC}"/>
  </bookViews>
  <sheets>
    <sheet name="Fijos Noviem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M54" i="1"/>
  <c r="L54" i="1"/>
  <c r="F54" i="1"/>
  <c r="D54" i="1"/>
  <c r="J53" i="1"/>
  <c r="I53" i="1"/>
  <c r="H53" i="1"/>
  <c r="G53" i="1"/>
  <c r="E53" i="1"/>
  <c r="J52" i="1"/>
  <c r="I52" i="1"/>
  <c r="H52" i="1"/>
  <c r="G52" i="1"/>
  <c r="E52" i="1"/>
  <c r="O52" i="1" s="1"/>
  <c r="P52" i="1" s="1"/>
  <c r="Q52" i="1" s="1"/>
  <c r="J51" i="1"/>
  <c r="I51" i="1"/>
  <c r="H51" i="1"/>
  <c r="G51" i="1"/>
  <c r="E51" i="1"/>
  <c r="J50" i="1"/>
  <c r="I50" i="1"/>
  <c r="H50" i="1"/>
  <c r="G50" i="1"/>
  <c r="E50" i="1"/>
  <c r="O49" i="1"/>
  <c r="P49" i="1" s="1"/>
  <c r="Q49" i="1" s="1"/>
  <c r="J49" i="1"/>
  <c r="I49" i="1"/>
  <c r="H49" i="1"/>
  <c r="G49" i="1"/>
  <c r="E49" i="1"/>
  <c r="J48" i="1"/>
  <c r="I48" i="1"/>
  <c r="H48" i="1"/>
  <c r="G48" i="1"/>
  <c r="E48" i="1"/>
  <c r="O48" i="1" s="1"/>
  <c r="J47" i="1"/>
  <c r="I47" i="1"/>
  <c r="H47" i="1"/>
  <c r="G47" i="1"/>
  <c r="E47" i="1"/>
  <c r="J46" i="1"/>
  <c r="I46" i="1"/>
  <c r="H46" i="1"/>
  <c r="G46" i="1"/>
  <c r="E46" i="1"/>
  <c r="J45" i="1"/>
  <c r="I45" i="1"/>
  <c r="H45" i="1"/>
  <c r="G45" i="1"/>
  <c r="E45" i="1"/>
  <c r="O45" i="1" s="1"/>
  <c r="J44" i="1"/>
  <c r="I44" i="1"/>
  <c r="H44" i="1"/>
  <c r="G44" i="1"/>
  <c r="E44" i="1"/>
  <c r="J43" i="1"/>
  <c r="I43" i="1"/>
  <c r="H43" i="1"/>
  <c r="G43" i="1"/>
  <c r="E43" i="1"/>
  <c r="J42" i="1"/>
  <c r="I42" i="1"/>
  <c r="H42" i="1"/>
  <c r="G42" i="1"/>
  <c r="E42" i="1"/>
  <c r="J41" i="1"/>
  <c r="I41" i="1"/>
  <c r="H41" i="1"/>
  <c r="G41" i="1"/>
  <c r="E41" i="1"/>
  <c r="J40" i="1"/>
  <c r="I40" i="1"/>
  <c r="H40" i="1"/>
  <c r="G40" i="1"/>
  <c r="E40" i="1"/>
  <c r="O40" i="1" s="1"/>
  <c r="J39" i="1"/>
  <c r="I39" i="1"/>
  <c r="H39" i="1"/>
  <c r="G39" i="1"/>
  <c r="E39" i="1"/>
  <c r="O38" i="1"/>
  <c r="P38" i="1" s="1"/>
  <c r="Q38" i="1" s="1"/>
  <c r="J38" i="1"/>
  <c r="I38" i="1"/>
  <c r="H38" i="1"/>
  <c r="G38" i="1"/>
  <c r="E38" i="1"/>
  <c r="J37" i="1"/>
  <c r="I37" i="1"/>
  <c r="H37" i="1"/>
  <c r="G37" i="1"/>
  <c r="E37" i="1"/>
  <c r="O37" i="1" s="1"/>
  <c r="J36" i="1"/>
  <c r="I36" i="1"/>
  <c r="H36" i="1"/>
  <c r="G36" i="1"/>
  <c r="E36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J35" i="1"/>
  <c r="I35" i="1"/>
  <c r="H35" i="1"/>
  <c r="G35" i="1"/>
  <c r="E35" i="1"/>
  <c r="K35" i="1" s="1"/>
  <c r="J34" i="1"/>
  <c r="I34" i="1"/>
  <c r="H34" i="1"/>
  <c r="G34" i="1"/>
  <c r="E34" i="1"/>
  <c r="J33" i="1"/>
  <c r="I33" i="1"/>
  <c r="H33" i="1"/>
  <c r="G33" i="1"/>
  <c r="E33" i="1"/>
  <c r="A33" i="1"/>
  <c r="A34" i="1" s="1"/>
  <c r="A35" i="1" s="1"/>
  <c r="J32" i="1"/>
  <c r="I32" i="1"/>
  <c r="H32" i="1"/>
  <c r="G32" i="1"/>
  <c r="E32" i="1"/>
  <c r="J31" i="1"/>
  <c r="I31" i="1"/>
  <c r="H31" i="1"/>
  <c r="G31" i="1"/>
  <c r="E31" i="1"/>
  <c r="A31" i="1"/>
  <c r="J30" i="1"/>
  <c r="I30" i="1"/>
  <c r="H30" i="1"/>
  <c r="G30" i="1"/>
  <c r="E30" i="1"/>
  <c r="J29" i="1"/>
  <c r="I29" i="1"/>
  <c r="H29" i="1"/>
  <c r="G29" i="1"/>
  <c r="E29" i="1"/>
  <c r="J28" i="1"/>
  <c r="I28" i="1"/>
  <c r="H28" i="1"/>
  <c r="G28" i="1"/>
  <c r="E28" i="1"/>
  <c r="J27" i="1"/>
  <c r="I27" i="1"/>
  <c r="H27" i="1"/>
  <c r="G27" i="1"/>
  <c r="E27" i="1"/>
  <c r="J26" i="1"/>
  <c r="I26" i="1"/>
  <c r="H26" i="1"/>
  <c r="G26" i="1"/>
  <c r="E26" i="1"/>
  <c r="O26" i="1" s="1"/>
  <c r="J25" i="1"/>
  <c r="I25" i="1"/>
  <c r="H25" i="1"/>
  <c r="G25" i="1"/>
  <c r="E25" i="1"/>
  <c r="J24" i="1"/>
  <c r="I24" i="1"/>
  <c r="H24" i="1"/>
  <c r="G24" i="1"/>
  <c r="E24" i="1"/>
  <c r="J23" i="1"/>
  <c r="I23" i="1"/>
  <c r="H23" i="1"/>
  <c r="G23" i="1"/>
  <c r="E23" i="1"/>
  <c r="O23" i="1" s="1"/>
  <c r="P23" i="1" s="1"/>
  <c r="Q23" i="1" s="1"/>
  <c r="J22" i="1"/>
  <c r="I22" i="1"/>
  <c r="H22" i="1"/>
  <c r="G22" i="1"/>
  <c r="E22" i="1"/>
  <c r="J21" i="1"/>
  <c r="I21" i="1"/>
  <c r="H21" i="1"/>
  <c r="G21" i="1"/>
  <c r="E21" i="1"/>
  <c r="J20" i="1"/>
  <c r="I20" i="1"/>
  <c r="H20" i="1"/>
  <c r="G20" i="1"/>
  <c r="E20" i="1"/>
  <c r="O20" i="1" s="1"/>
  <c r="P20" i="1" s="1"/>
  <c r="Q20" i="1" s="1"/>
  <c r="J19" i="1"/>
  <c r="I19" i="1"/>
  <c r="H19" i="1"/>
  <c r="G19" i="1"/>
  <c r="E19" i="1"/>
  <c r="K19" i="1" s="1"/>
  <c r="J18" i="1"/>
  <c r="I18" i="1"/>
  <c r="H18" i="1"/>
  <c r="G18" i="1"/>
  <c r="E18" i="1"/>
  <c r="J17" i="1"/>
  <c r="I17" i="1"/>
  <c r="H17" i="1"/>
  <c r="G17" i="1"/>
  <c r="E17" i="1"/>
  <c r="J16" i="1"/>
  <c r="I16" i="1"/>
  <c r="H16" i="1"/>
  <c r="G16" i="1"/>
  <c r="E16" i="1"/>
  <c r="O16" i="1" s="1"/>
  <c r="J15" i="1"/>
  <c r="I15" i="1"/>
  <c r="H15" i="1"/>
  <c r="G15" i="1"/>
  <c r="E15" i="1"/>
  <c r="J14" i="1"/>
  <c r="I14" i="1"/>
  <c r="H14" i="1"/>
  <c r="G14" i="1"/>
  <c r="E14" i="1"/>
  <c r="J13" i="1"/>
  <c r="I13" i="1"/>
  <c r="H13" i="1"/>
  <c r="G13" i="1"/>
  <c r="E13" i="1"/>
  <c r="J12" i="1"/>
  <c r="I12" i="1"/>
  <c r="H12" i="1"/>
  <c r="G12" i="1"/>
  <c r="E12" i="1"/>
  <c r="O12" i="1" s="1"/>
  <c r="P12" i="1" s="1"/>
  <c r="Q12" i="1" s="1"/>
  <c r="J11" i="1"/>
  <c r="I11" i="1"/>
  <c r="H11" i="1"/>
  <c r="G11" i="1"/>
  <c r="E11" i="1"/>
  <c r="J10" i="1"/>
  <c r="I10" i="1"/>
  <c r="H10" i="1"/>
  <c r="G10" i="1"/>
  <c r="E10" i="1"/>
  <c r="O10" i="1" s="1"/>
  <c r="J9" i="1"/>
  <c r="I9" i="1"/>
  <c r="H9" i="1"/>
  <c r="G9" i="1"/>
  <c r="E9" i="1"/>
  <c r="O9" i="1" s="1"/>
  <c r="P9" i="1" s="1"/>
  <c r="Q9" i="1" s="1"/>
  <c r="J8" i="1"/>
  <c r="I8" i="1"/>
  <c r="H8" i="1"/>
  <c r="G8" i="1"/>
  <c r="E8" i="1"/>
  <c r="O8" i="1" s="1"/>
  <c r="J7" i="1"/>
  <c r="I7" i="1"/>
  <c r="H7" i="1"/>
  <c r="G7" i="1"/>
  <c r="E7" i="1"/>
  <c r="J6" i="1"/>
  <c r="I6" i="1"/>
  <c r="H6" i="1"/>
  <c r="G6" i="1"/>
  <c r="E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J5" i="1"/>
  <c r="I5" i="1"/>
  <c r="H5" i="1"/>
  <c r="G5" i="1"/>
  <c r="E5" i="1"/>
  <c r="O5" i="1" s="1"/>
  <c r="O41" i="1" l="1"/>
  <c r="P41" i="1" s="1"/>
  <c r="Q41" i="1" s="1"/>
  <c r="K6" i="1"/>
  <c r="K20" i="1"/>
  <c r="K9" i="1"/>
  <c r="O35" i="1"/>
  <c r="P35" i="1" s="1"/>
  <c r="Q35" i="1" s="1"/>
  <c r="K52" i="1"/>
  <c r="P26" i="1"/>
  <c r="Q26" i="1" s="1"/>
  <c r="O6" i="1"/>
  <c r="P6" i="1" s="1"/>
  <c r="Q6" i="1" s="1"/>
  <c r="K41" i="1"/>
  <c r="K49" i="1"/>
  <c r="K12" i="1"/>
  <c r="K23" i="1"/>
  <c r="K38" i="1"/>
  <c r="K47" i="1"/>
  <c r="O47" i="1"/>
  <c r="P47" i="1" s="1"/>
  <c r="Q47" i="1" s="1"/>
  <c r="O36" i="1"/>
  <c r="P36" i="1" s="1"/>
  <c r="Q36" i="1" s="1"/>
  <c r="K36" i="1"/>
  <c r="O33" i="1"/>
  <c r="P33" i="1" s="1"/>
  <c r="Q33" i="1" s="1"/>
  <c r="K33" i="1"/>
  <c r="H54" i="1"/>
  <c r="J54" i="1"/>
  <c r="P34" i="1"/>
  <c r="Q34" i="1" s="1"/>
  <c r="O15" i="1"/>
  <c r="P15" i="1" s="1"/>
  <c r="Q15" i="1" s="1"/>
  <c r="K15" i="1"/>
  <c r="O44" i="1"/>
  <c r="P44" i="1" s="1"/>
  <c r="Q44" i="1" s="1"/>
  <c r="K44" i="1"/>
  <c r="O30" i="1"/>
  <c r="P30" i="1" s="1"/>
  <c r="Q30" i="1" s="1"/>
  <c r="K30" i="1"/>
  <c r="O50" i="1"/>
  <c r="P50" i="1" s="1"/>
  <c r="Q50" i="1" s="1"/>
  <c r="K50" i="1"/>
  <c r="K27" i="1"/>
  <c r="O27" i="1"/>
  <c r="P27" i="1" s="1"/>
  <c r="Q27" i="1" s="1"/>
  <c r="O18" i="1"/>
  <c r="P18" i="1"/>
  <c r="Q18" i="1" s="1"/>
  <c r="K18" i="1"/>
  <c r="G54" i="1"/>
  <c r="I54" i="1"/>
  <c r="K24" i="1"/>
  <c r="O24" i="1"/>
  <c r="P24" i="1" s="1"/>
  <c r="Q24" i="1" s="1"/>
  <c r="P25" i="1"/>
  <c r="Q25" i="1" s="1"/>
  <c r="O21" i="1"/>
  <c r="P21" i="1" s="1"/>
  <c r="Q21" i="1" s="1"/>
  <c r="K21" i="1"/>
  <c r="K7" i="1"/>
  <c r="O7" i="1"/>
  <c r="P7" i="1" s="1"/>
  <c r="Q7" i="1" s="1"/>
  <c r="K10" i="1"/>
  <c r="P40" i="1"/>
  <c r="Q40" i="1" s="1"/>
  <c r="K53" i="1"/>
  <c r="O53" i="1"/>
  <c r="P53" i="1" s="1"/>
  <c r="Q53" i="1" s="1"/>
  <c r="P10" i="1"/>
  <c r="Q10" i="1" s="1"/>
  <c r="K13" i="1"/>
  <c r="K42" i="1"/>
  <c r="K16" i="1"/>
  <c r="K45" i="1"/>
  <c r="K31" i="1"/>
  <c r="E54" i="1"/>
  <c r="P16" i="1"/>
  <c r="Q16" i="1" s="1"/>
  <c r="K25" i="1"/>
  <c r="O28" i="1"/>
  <c r="P28" i="1" s="1"/>
  <c r="Q28" i="1" s="1"/>
  <c r="O31" i="1"/>
  <c r="P31" i="1" s="1"/>
  <c r="Q31" i="1" s="1"/>
  <c r="P45" i="1"/>
  <c r="Q45" i="1" s="1"/>
  <c r="K48" i="1"/>
  <c r="O19" i="1"/>
  <c r="P19" i="1" s="1"/>
  <c r="Q19" i="1" s="1"/>
  <c r="O34" i="1"/>
  <c r="P5" i="1"/>
  <c r="O22" i="1"/>
  <c r="P22" i="1" s="1"/>
  <c r="Q22" i="1" s="1"/>
  <c r="K37" i="1"/>
  <c r="P48" i="1"/>
  <c r="Q48" i="1" s="1"/>
  <c r="K51" i="1"/>
  <c r="P8" i="1"/>
  <c r="Q8" i="1" s="1"/>
  <c r="K11" i="1"/>
  <c r="P37" i="1"/>
  <c r="Q37" i="1" s="1"/>
  <c r="K40" i="1"/>
  <c r="O11" i="1"/>
  <c r="K14" i="1"/>
  <c r="K43" i="1"/>
  <c r="O14" i="1"/>
  <c r="P14" i="1" s="1"/>
  <c r="Q14" i="1" s="1"/>
  <c r="O43" i="1"/>
  <c r="P43" i="1" s="1"/>
  <c r="Q43" i="1" s="1"/>
  <c r="K17" i="1"/>
  <c r="K29" i="1"/>
  <c r="K32" i="1"/>
  <c r="K46" i="1"/>
  <c r="K39" i="1"/>
  <c r="O39" i="1"/>
  <c r="P39" i="1" s="1"/>
  <c r="Q39" i="1" s="1"/>
  <c r="O13" i="1"/>
  <c r="P13" i="1" s="1"/>
  <c r="Q13" i="1" s="1"/>
  <c r="O42" i="1"/>
  <c r="P42" i="1" s="1"/>
  <c r="Q42" i="1" s="1"/>
  <c r="K28" i="1"/>
  <c r="K5" i="1"/>
  <c r="K34" i="1"/>
  <c r="K22" i="1"/>
  <c r="O25" i="1"/>
  <c r="K8" i="1"/>
  <c r="O51" i="1"/>
  <c r="P51" i="1" s="1"/>
  <c r="Q51" i="1" s="1"/>
  <c r="O17" i="1"/>
  <c r="P17" i="1" s="1"/>
  <c r="Q17" i="1" s="1"/>
  <c r="K26" i="1"/>
  <c r="O29" i="1"/>
  <c r="P29" i="1" s="1"/>
  <c r="Q29" i="1" s="1"/>
  <c r="O32" i="1"/>
  <c r="P32" i="1" s="1"/>
  <c r="Q32" i="1" s="1"/>
  <c r="O46" i="1"/>
  <c r="P46" i="1" s="1"/>
  <c r="Q46" i="1" s="1"/>
  <c r="O54" i="1" l="1"/>
  <c r="K54" i="1"/>
  <c r="P11" i="1"/>
  <c r="Q11" i="1" s="1"/>
  <c r="Q5" i="1"/>
  <c r="Q54" i="1" s="1"/>
  <c r="P5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<sst xmlns="http://schemas.openxmlformats.org/spreadsheetml/2006/main" count="132" uniqueCount="122">
  <si>
    <t xml:space="preserve"> Nómina Empleados Fijos corresp. al mes de Noviembre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</si>
  <si>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</si>
  <si>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</si>
  <si>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</si>
  <si>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</si>
  <si>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</si>
  <si>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</si>
  <si>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</si>
  <si>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</si>
  <si>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</si>
  <si>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</si>
  <si>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</si>
  <si>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</si>
  <si>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</si>
  <si>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</si>
  <si>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</si>
  <si>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</si>
  <si>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</si>
  <si>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</si>
  <si>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</si>
  <si>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 xml:space="preserve">Kohuris Henríquez Disla </t>
  </si>
  <si>
    <t xml:space="preserve">Director General </t>
  </si>
  <si>
    <t>Asdruval Antonio Montilla Valdez</t>
  </si>
  <si>
    <t>Asesor Financiero</t>
  </si>
  <si>
    <t xml:space="preserve">Arturo Ramirez Castillo </t>
  </si>
  <si>
    <t xml:space="preserve">Enc. Depto de Gestion de Riesgos </t>
  </si>
  <si>
    <t>Henry Javier Rodriguez Cordero</t>
  </si>
  <si>
    <t>Representante de DIGERA en la Zona Sur</t>
  </si>
  <si>
    <t>Medardo Lebron Contreras</t>
  </si>
  <si>
    <t>Coordinador Provincial de la Zona Sur</t>
  </si>
  <si>
    <t>Angelita Santos Ramirez</t>
  </si>
  <si>
    <t>Enc.  Depto.  de Coord. Oficinas Provinciales y Zonas</t>
  </si>
  <si>
    <t>Yaquelin Rodríguez García</t>
  </si>
  <si>
    <t>Encargada Division de Recursos Humanos</t>
  </si>
  <si>
    <t>Elvira Reyes Saint-Hilarie</t>
  </si>
  <si>
    <t>Enc. Div. Planificacion y Desarrollo.</t>
  </si>
  <si>
    <t>Leonardo Ramos Ramos</t>
  </si>
  <si>
    <t>Supervisor  Zona Norte</t>
  </si>
  <si>
    <t>Luis German Perez Bidó</t>
  </si>
  <si>
    <t>Enc. Dpto. Administrativo y Financiero</t>
  </si>
  <si>
    <t>Tempora Concepcion Romero</t>
  </si>
  <si>
    <t>Analista de Beneficios y Relaciones Laborales</t>
  </si>
  <si>
    <t>Juan José Aybar Rodríguez</t>
  </si>
  <si>
    <t>Enc. División de Contabilidad</t>
  </si>
  <si>
    <t>Rafael Octavio Fernandez Tejada</t>
  </si>
  <si>
    <t>Supervisor de la Zona del Cibao</t>
  </si>
  <si>
    <t>Yanira A. Ureña Vargas</t>
  </si>
  <si>
    <t>Analista Division de Planificación y Desarrollo</t>
  </si>
  <si>
    <t>Yeudys Alberto
 Sierra Pérez</t>
  </si>
  <si>
    <t>Enc. División de Tecnologia</t>
  </si>
  <si>
    <t>Francisca Antonia Cruz Paulino</t>
  </si>
  <si>
    <t>Contadora</t>
  </si>
  <si>
    <t>Sandy Soribel Martinez Jimenez</t>
  </si>
  <si>
    <t xml:space="preserve">Analista de Desarrollo Institucional </t>
  </si>
  <si>
    <t>Juan Aristides Rodriguez Laureano</t>
  </si>
  <si>
    <t>Asistente Financiero</t>
  </si>
  <si>
    <t>Gladioli Ramírez Pérez</t>
  </si>
  <si>
    <t>Técnico en Recursos Humanos</t>
  </si>
  <si>
    <t xml:space="preserve">Luis Daniel Pacheco Camargo </t>
  </si>
  <si>
    <t>Coordinador del Director General</t>
  </si>
  <si>
    <t>Juan Miguel Baez Ramirez</t>
  </si>
  <si>
    <t xml:space="preserve">Analista Informatico </t>
  </si>
  <si>
    <t>Bladimir Cleto Casso</t>
  </si>
  <si>
    <t>Supervisor de la DIGERA en el Cibao</t>
  </si>
  <si>
    <t>Florentino Antonio Aquino Acosta</t>
  </si>
  <si>
    <t>Lanirys Ortiz Morales</t>
  </si>
  <si>
    <t>Técnicos en Comunicaciones</t>
  </si>
  <si>
    <t>William Hugo Carela Luciano</t>
  </si>
  <si>
    <t>Supervisor de Seguridad</t>
  </si>
  <si>
    <t>Lucy Tania de Leon Nuñez</t>
  </si>
  <si>
    <t>Analista de Gestión de Riesgos</t>
  </si>
  <si>
    <t>José Luis Reynoso Rodríguez</t>
  </si>
  <si>
    <t>Relacionador Público</t>
  </si>
  <si>
    <t>Felicia Jocelin Lopez Matos</t>
  </si>
  <si>
    <t>Auxiliar Administrativa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</si>
  <si>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</si>
  <si>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</si>
  <si>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</si>
  <si>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</si>
  <si>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</si>
  <si>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Alida Marina castillo Fernández</t>
  </si>
  <si>
    <t>Secretaria</t>
  </si>
  <si>
    <t>Luis Ramon Castro Rosario</t>
  </si>
  <si>
    <t>Técnico de Planificación</t>
  </si>
  <si>
    <t>Simon Alberto Rivera Oviedo</t>
  </si>
  <si>
    <t>Auxiliar Administrativo</t>
  </si>
  <si>
    <t>Vanessa De Oleo Fulcar</t>
  </si>
  <si>
    <t>German Fabio Perez Tavarez</t>
  </si>
  <si>
    <t>Supervisor de Zona Guayubin, Montecristi</t>
  </si>
  <si>
    <t>Yeury Antonio Florentino de Leon</t>
  </si>
  <si>
    <t>Auxiliar de Informatica</t>
  </si>
  <si>
    <t>José Ambioris Molina Cruz</t>
  </si>
  <si>
    <t xml:space="preserve">Chofer </t>
  </si>
  <si>
    <t>Mayra Ninoshka Sena Pérez</t>
  </si>
  <si>
    <t xml:space="preserve">Tecnico en Seguro Agropecuario </t>
  </si>
  <si>
    <t>Maritza A. Cordero Hidalgo</t>
  </si>
  <si>
    <t>Tecnico en Seguro Agropecuario</t>
  </si>
  <si>
    <t>Diana Joselin  Valdez Chaer</t>
  </si>
  <si>
    <t>Ana Yuberis Minier Valerio</t>
  </si>
  <si>
    <t>Arisledy García Alcántara</t>
  </si>
  <si>
    <t>Enmanuel Gladimil Santana lópez</t>
  </si>
  <si>
    <t>Solmaris Lemos Vargas</t>
  </si>
  <si>
    <t>Conserje</t>
  </si>
  <si>
    <t>Ramona Rodríguez Tejada</t>
  </si>
  <si>
    <t>Juan Francisco Paula</t>
  </si>
  <si>
    <t>Mensajero</t>
  </si>
  <si>
    <t>Santo Heriberto Peguero Baez</t>
  </si>
  <si>
    <t>Auxiliar Adminsitrativo</t>
  </si>
  <si>
    <t>Luz Del Alba Rodriguez Jimenez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</si>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</sst>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8"/>
      <name val="Palatino Linotype"/>
      <family val="1"/>
    </font>
    <font>
      <b/>
      <sz val="8"/>
      <name val="Platino lynote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theme="1"/>
      <name val="Palatino Linotype"/>
      <family val="1"/>
    </font>
    <font>
      <b/>
      <sz val="9"/>
      <name val="Palatino Linotype"/>
      <family val="1"/>
    </font>
    <font>
      <b/>
      <sz val="12"/>
      <color theme="1"/>
      <name val="Palatino Linotype"/>
      <family val="1"/>
    </font>
    <font>
      <b/>
      <sz val="12"/>
      <color rgb="FFFF0000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wrapText="1"/>
    </xf>
    <xf numFmtId="0" fontId="1" fillId="2" borderId="14" xfId="0" applyFont="1" applyFill="1" applyBorder="1"/>
    <xf numFmtId="43" fontId="3" fillId="2" borderId="14" xfId="0" applyNumberFormat="1" applyFont="1" applyFill="1" applyBorder="1" applyAlignment="1">
      <alignment horizontal="center" vertical="center"/>
    </xf>
    <xf numFmtId="43" fontId="1" fillId="2" borderId="14" xfId="0" applyNumberFormat="1" applyFont="1" applyFill="1" applyBorder="1" applyAlignment="1">
      <alignment horizontal="right" vertical="center"/>
    </xf>
    <xf numFmtId="43" fontId="2" fillId="2" borderId="14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/>
    </xf>
    <xf numFmtId="43" fontId="3" fillId="2" borderId="9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top" wrapText="1"/>
    </xf>
    <xf numFmtId="39" fontId="1" fillId="2" borderId="9" xfId="0" applyNumberFormat="1" applyFont="1" applyFill="1" applyBorder="1" applyAlignment="1">
      <alignment horizontal="right" vertical="center"/>
    </xf>
    <xf numFmtId="43" fontId="3" fillId="2" borderId="9" xfId="0" applyNumberFormat="1" applyFont="1" applyFill="1" applyBorder="1" applyAlignment="1">
      <alignment horizontal="center" vertical="center" wrapText="1"/>
    </xf>
    <xf numFmtId="43" fontId="5" fillId="2" borderId="14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 wrapText="1"/>
    </xf>
    <xf numFmtId="43" fontId="1" fillId="2" borderId="14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top" wrapText="1"/>
    </xf>
    <xf numFmtId="43" fontId="1" fillId="2" borderId="14" xfId="0" applyNumberFormat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wrapText="1"/>
    </xf>
    <xf numFmtId="0" fontId="6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3" fontId="8" fillId="2" borderId="9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 wrapText="1"/>
    </xf>
    <xf numFmtId="43" fontId="1" fillId="2" borderId="14" xfId="0" applyNumberFormat="1" applyFont="1" applyFill="1" applyBorder="1" applyAlignment="1">
      <alignment horizontal="right"/>
    </xf>
    <xf numFmtId="43" fontId="5" fillId="2" borderId="14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1" fillId="2" borderId="7" xfId="0" applyFont="1" applyFill="1" applyBorder="1"/>
    <xf numFmtId="0" fontId="9" fillId="2" borderId="14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0" fontId="1" fillId="0" borderId="14" xfId="0" applyFont="1" applyBorder="1"/>
    <xf numFmtId="0" fontId="10" fillId="2" borderId="14" xfId="0" applyFont="1" applyFill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11" fillId="0" borderId="0" xfId="0" applyFont="1"/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3" fontId="11" fillId="0" borderId="0" xfId="0" applyNumberFormat="1" applyFont="1"/>
    <xf numFmtId="43" fontId="1" fillId="0" borderId="0" xfId="0" applyNumberFormat="1" applyFont="1"/>
    <xf numFmtId="0" fontId="12" fillId="2" borderId="0" xfId="0" applyFont="1" applyFill="1"/>
    <xf numFmtId="0" fontId="13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1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91B7E-34AF-4D79-9CBC-2DB6AA0DF208}">
  <dimension ref="A1:Q83"/>
  <sheetViews>
    <sheetView tabSelected="1" workbookViewId="0">
      <selection activeCell="C8" sqref="C8"/>
    </sheetView>
  </sheetViews>
  <sheetFormatPr baseColWidth="10" defaultRowHeight="15"/>
  <cols>
    <col min="1" max="1" width="4.42578125" customWidth="1"/>
  </cols>
  <sheetData>
    <row r="1" spans="1:17" ht="85.5" customHeight="1" thickBot="1">
      <c r="A1" s="2" t="e" vm="1">
        <v>#VALUE!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6.5" thickBot="1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15.75">
      <c r="A3" s="1"/>
      <c r="B3" s="7" t="s">
        <v>1</v>
      </c>
      <c r="C3" s="8" t="s">
        <v>2</v>
      </c>
      <c r="D3" s="9" t="s">
        <v>3</v>
      </c>
      <c r="E3" s="10" t="s">
        <v>4</v>
      </c>
      <c r="F3" s="11"/>
      <c r="G3" s="12"/>
      <c r="H3" s="10" t="s">
        <v>5</v>
      </c>
      <c r="I3" s="11"/>
      <c r="J3" s="12"/>
      <c r="K3" s="13" t="s">
        <v>6</v>
      </c>
      <c r="L3" s="14"/>
      <c r="M3" s="10" t="s">
        <v>7</v>
      </c>
      <c r="N3" s="11"/>
      <c r="O3" s="12"/>
      <c r="P3" s="15" t="s">
        <v>8</v>
      </c>
      <c r="Q3" s="7" t="s">
        <v>9</v>
      </c>
    </row>
    <row r="4" spans="1:17" ht="54">
      <c r="A4" s="1"/>
      <c r="B4" s="16"/>
      <c r="C4" s="17"/>
      <c r="D4" s="16"/>
      <c r="E4" s="18" t="s">
        <v>10</v>
      </c>
      <c r="F4" s="19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16"/>
      <c r="L4" s="20" t="s">
        <v>16</v>
      </c>
      <c r="M4" s="21" t="s">
        <v>17</v>
      </c>
      <c r="N4" s="22" t="s">
        <v>18</v>
      </c>
      <c r="O4" s="23" t="s">
        <v>19</v>
      </c>
      <c r="P4" s="16"/>
      <c r="Q4" s="16"/>
    </row>
    <row r="5" spans="1:17" ht="40.5">
      <c r="A5" s="24">
        <v>1</v>
      </c>
      <c r="B5" s="25" t="s">
        <v>20</v>
      </c>
      <c r="C5" s="26" t="s">
        <v>21</v>
      </c>
      <c r="D5" s="27">
        <v>225000</v>
      </c>
      <c r="E5" s="18">
        <f>156000*3.04%</f>
        <v>4742.3999999999996</v>
      </c>
      <c r="F5" s="18"/>
      <c r="G5" s="18">
        <f t="shared" ref="G5:G53" si="0">D5*2.87%</f>
        <v>6457.5</v>
      </c>
      <c r="H5" s="18">
        <f>156000*7.09%</f>
        <v>11060.400000000001</v>
      </c>
      <c r="I5" s="18">
        <f t="shared" ref="I5:I53" si="1">D5*7.1%</f>
        <v>15974.999999999998</v>
      </c>
      <c r="J5" s="18">
        <f>62400*1.15%</f>
        <v>717.6</v>
      </c>
      <c r="K5" s="28">
        <f t="shared" ref="K5:K53" si="2">SUM(E5:J5)</f>
        <v>38952.9</v>
      </c>
      <c r="L5" s="28"/>
      <c r="M5" s="29"/>
      <c r="N5" s="28">
        <v>25</v>
      </c>
      <c r="O5" s="28">
        <f t="shared" ref="O5:O53" si="3">+IF((D5-E5-F5-G5)*12&lt;416220,0,IF(AND((D5-E5-F5-G5)*12&gt;=416220.01,(D5-E5-F5-G5)*12&lt;=624329),(((D5-E5-F5-G5)*12)-416220.01)*0.15,IF(AND((D5-E5-F5-G5)*12&gt;=624329.01,(D5-E5-F5-G5)*12&lt;=867123),((((D5-E5-F5-G5)*12)-624329.01)*0.2)+31216,IF((D5-E5-F5-G5)*12&gt;=867123.01,((((D5-E5-F5-G5)*12)-867123.01)*0.25)+79776,0))))/12</f>
        <v>42032.96229166667</v>
      </c>
      <c r="P5" s="28">
        <f t="shared" ref="P5:P53" si="4">E5+F5+G5+L5+M5+N5+O5</f>
        <v>53257.862291666672</v>
      </c>
      <c r="Q5" s="28">
        <f t="shared" ref="Q5:Q53" si="5">D5-P5</f>
        <v>171742.13770833332</v>
      </c>
    </row>
    <row r="6" spans="1:17" ht="54">
      <c r="A6" s="24">
        <f>A5+1</f>
        <v>2</v>
      </c>
      <c r="B6" s="30" t="s">
        <v>22</v>
      </c>
      <c r="C6" s="31" t="s">
        <v>23</v>
      </c>
      <c r="D6" s="32">
        <v>110000</v>
      </c>
      <c r="E6" s="18">
        <f>D6*3.04%</f>
        <v>3344</v>
      </c>
      <c r="F6" s="18"/>
      <c r="G6" s="18">
        <f t="shared" si="0"/>
        <v>3157</v>
      </c>
      <c r="H6" s="18">
        <f>D6*7.09%</f>
        <v>7799.0000000000009</v>
      </c>
      <c r="I6" s="18">
        <f t="shared" si="1"/>
        <v>7809.9999999999991</v>
      </c>
      <c r="J6" s="18">
        <f t="shared" ref="J6:J15" si="6">62400*1.15%</f>
        <v>717.6</v>
      </c>
      <c r="K6" s="28">
        <f t="shared" si="2"/>
        <v>22827.599999999999</v>
      </c>
      <c r="L6" s="28"/>
      <c r="M6" s="29"/>
      <c r="N6" s="28">
        <v>25</v>
      </c>
      <c r="O6" s="28">
        <f t="shared" si="3"/>
        <v>14457.687291666667</v>
      </c>
      <c r="P6" s="28">
        <f t="shared" si="4"/>
        <v>20983.687291666669</v>
      </c>
      <c r="Q6" s="28">
        <f t="shared" si="5"/>
        <v>89016.312708333338</v>
      </c>
    </row>
    <row r="7" spans="1:17" ht="40.5">
      <c r="A7" s="24">
        <f t="shared" ref="A7:A53" si="7">A6+1</f>
        <v>3</v>
      </c>
      <c r="B7" s="25" t="s">
        <v>24</v>
      </c>
      <c r="C7" s="25" t="s">
        <v>25</v>
      </c>
      <c r="D7" s="32">
        <v>100000</v>
      </c>
      <c r="E7" s="18">
        <f t="shared" ref="E7:E53" si="8">D7*3.04%</f>
        <v>3040</v>
      </c>
      <c r="F7" s="18">
        <v>1350.12</v>
      </c>
      <c r="G7" s="18">
        <f t="shared" si="0"/>
        <v>2870</v>
      </c>
      <c r="H7" s="18">
        <f t="shared" ref="H7:H53" si="9">D7*7.09%</f>
        <v>7090.0000000000009</v>
      </c>
      <c r="I7" s="18">
        <f t="shared" si="1"/>
        <v>7099.9999999999991</v>
      </c>
      <c r="J7" s="18">
        <f t="shared" si="6"/>
        <v>717.6</v>
      </c>
      <c r="K7" s="28">
        <f t="shared" si="2"/>
        <v>22167.719999999998</v>
      </c>
      <c r="L7" s="28"/>
      <c r="M7" s="29"/>
      <c r="N7" s="28">
        <v>25</v>
      </c>
      <c r="O7" s="28">
        <f>+IF((D7-E7-F7-G7)*12&lt;416220,0,IF(AND((D7-E7-F7-G7)*12&gt;=416220.01,(D7-E7-F7-G7)*12&lt;=624329),(((D7-E7-F7-G7)*12)-416220.01)*0.15,IF(AND((D7-E7-F7-G7)*12&gt;=624329.01,(D7-E7-F7-G7)*12&lt;=867123),((((D7-E7-F7-G7)*12)-624329.01)*0.2)+31216,IF((D7-E7-F7-G7)*12&gt;=867123.01,((((D7-E7-F7-G7)*12)-867123.01)*0.25)+79776,0))))/12</f>
        <v>11767.907291666668</v>
      </c>
      <c r="P7" s="28">
        <f t="shared" si="4"/>
        <v>19053.027291666669</v>
      </c>
      <c r="Q7" s="28">
        <f t="shared" si="5"/>
        <v>80946.972708333327</v>
      </c>
    </row>
    <row r="8" spans="1:17" ht="40.5">
      <c r="A8" s="24">
        <f t="shared" si="7"/>
        <v>4</v>
      </c>
      <c r="B8" s="33" t="s">
        <v>26</v>
      </c>
      <c r="C8" s="34" t="s">
        <v>27</v>
      </c>
      <c r="D8" s="32">
        <v>100000</v>
      </c>
      <c r="E8" s="18">
        <f t="shared" si="8"/>
        <v>3040</v>
      </c>
      <c r="F8" s="35"/>
      <c r="G8" s="18">
        <f t="shared" si="0"/>
        <v>2870</v>
      </c>
      <c r="H8" s="18">
        <f t="shared" si="9"/>
        <v>7090.0000000000009</v>
      </c>
      <c r="I8" s="18">
        <f t="shared" si="1"/>
        <v>7099.9999999999991</v>
      </c>
      <c r="J8" s="18">
        <f t="shared" si="6"/>
        <v>717.6</v>
      </c>
      <c r="K8" s="28">
        <f t="shared" si="2"/>
        <v>20817.599999999999</v>
      </c>
      <c r="L8" s="28"/>
      <c r="M8" s="29"/>
      <c r="N8" s="28">
        <v>25</v>
      </c>
      <c r="O8" s="28">
        <f t="shared" si="3"/>
        <v>12105.437291666667</v>
      </c>
      <c r="P8" s="28">
        <f t="shared" si="4"/>
        <v>18040.437291666669</v>
      </c>
      <c r="Q8" s="28">
        <f t="shared" si="5"/>
        <v>81959.562708333338</v>
      </c>
    </row>
    <row r="9" spans="1:17" ht="40.5">
      <c r="A9" s="24">
        <f t="shared" si="7"/>
        <v>5</v>
      </c>
      <c r="B9" s="25" t="s">
        <v>28</v>
      </c>
      <c r="C9" s="25" t="s">
        <v>29</v>
      </c>
      <c r="D9" s="32">
        <v>100000</v>
      </c>
      <c r="E9" s="18">
        <f t="shared" si="8"/>
        <v>3040</v>
      </c>
      <c r="F9" s="35"/>
      <c r="G9" s="18">
        <f t="shared" si="0"/>
        <v>2870</v>
      </c>
      <c r="H9" s="18">
        <f t="shared" si="9"/>
        <v>7090.0000000000009</v>
      </c>
      <c r="I9" s="18">
        <f t="shared" si="1"/>
        <v>7099.9999999999991</v>
      </c>
      <c r="J9" s="18">
        <f t="shared" si="6"/>
        <v>717.6</v>
      </c>
      <c r="K9" s="28">
        <f t="shared" si="2"/>
        <v>20817.599999999999</v>
      </c>
      <c r="L9" s="28"/>
      <c r="M9" s="29"/>
      <c r="N9" s="28">
        <v>25</v>
      </c>
      <c r="O9" s="28">
        <f t="shared" si="3"/>
        <v>12105.437291666667</v>
      </c>
      <c r="P9" s="28">
        <f t="shared" si="4"/>
        <v>18040.437291666669</v>
      </c>
      <c r="Q9" s="28">
        <f t="shared" si="5"/>
        <v>81959.562708333338</v>
      </c>
    </row>
    <row r="10" spans="1:17" ht="67.5">
      <c r="A10" s="24">
        <f t="shared" si="7"/>
        <v>6</v>
      </c>
      <c r="B10" s="33" t="s">
        <v>30</v>
      </c>
      <c r="C10" s="25" t="s">
        <v>31</v>
      </c>
      <c r="D10" s="36">
        <v>90000</v>
      </c>
      <c r="E10" s="18">
        <f t="shared" si="8"/>
        <v>2736</v>
      </c>
      <c r="F10" s="35"/>
      <c r="G10" s="18">
        <f t="shared" si="0"/>
        <v>2583</v>
      </c>
      <c r="H10" s="18">
        <f t="shared" si="9"/>
        <v>6381</v>
      </c>
      <c r="I10" s="18">
        <f t="shared" si="1"/>
        <v>6389.9999999999991</v>
      </c>
      <c r="J10" s="18">
        <f t="shared" si="6"/>
        <v>717.6</v>
      </c>
      <c r="K10" s="28">
        <f t="shared" si="2"/>
        <v>18807.599999999999</v>
      </c>
      <c r="L10" s="28"/>
      <c r="M10" s="37">
        <v>7259.73</v>
      </c>
      <c r="N10" s="28">
        <v>25</v>
      </c>
      <c r="O10" s="28">
        <f t="shared" si="3"/>
        <v>9753.1872916666671</v>
      </c>
      <c r="P10" s="28">
        <f t="shared" si="4"/>
        <v>22356.917291666665</v>
      </c>
      <c r="Q10" s="28">
        <f t="shared" si="5"/>
        <v>67643.082708333328</v>
      </c>
    </row>
    <row r="11" spans="1:17" ht="54">
      <c r="A11" s="24">
        <f t="shared" si="7"/>
        <v>7</v>
      </c>
      <c r="B11" s="25" t="s">
        <v>32</v>
      </c>
      <c r="C11" s="25" t="s">
        <v>33</v>
      </c>
      <c r="D11" s="36">
        <v>90000</v>
      </c>
      <c r="E11" s="18">
        <f t="shared" si="8"/>
        <v>2736</v>
      </c>
      <c r="F11" s="35"/>
      <c r="G11" s="18">
        <f t="shared" si="0"/>
        <v>2583</v>
      </c>
      <c r="H11" s="18">
        <f t="shared" si="9"/>
        <v>6381</v>
      </c>
      <c r="I11" s="18">
        <f t="shared" si="1"/>
        <v>6389.9999999999991</v>
      </c>
      <c r="J11" s="18">
        <f t="shared" si="6"/>
        <v>717.6</v>
      </c>
      <c r="K11" s="28">
        <f t="shared" si="2"/>
        <v>18807.599999999999</v>
      </c>
      <c r="L11" s="28"/>
      <c r="M11" s="29"/>
      <c r="N11" s="28">
        <v>25</v>
      </c>
      <c r="O11" s="28">
        <f t="shared" si="3"/>
        <v>9753.1872916666671</v>
      </c>
      <c r="P11" s="28">
        <f t="shared" si="4"/>
        <v>15097.187291666667</v>
      </c>
      <c r="Q11" s="28">
        <f t="shared" si="5"/>
        <v>74902.812708333338</v>
      </c>
    </row>
    <row r="12" spans="1:17" ht="40.5">
      <c r="A12" s="24">
        <f t="shared" si="7"/>
        <v>8</v>
      </c>
      <c r="B12" s="25" t="s">
        <v>34</v>
      </c>
      <c r="C12" s="25" t="s">
        <v>35</v>
      </c>
      <c r="D12" s="36">
        <v>80000</v>
      </c>
      <c r="E12" s="18">
        <f t="shared" si="8"/>
        <v>2432</v>
      </c>
      <c r="F12" s="35"/>
      <c r="G12" s="18">
        <f t="shared" si="0"/>
        <v>2296</v>
      </c>
      <c r="H12" s="18">
        <f t="shared" si="9"/>
        <v>5672</v>
      </c>
      <c r="I12" s="18">
        <f t="shared" si="1"/>
        <v>5679.9999999999991</v>
      </c>
      <c r="J12" s="18">
        <f t="shared" si="6"/>
        <v>717.6</v>
      </c>
      <c r="K12" s="28">
        <f t="shared" si="2"/>
        <v>16797.599999999999</v>
      </c>
      <c r="L12" s="28">
        <v>1516.2</v>
      </c>
      <c r="M12" s="29"/>
      <c r="N12" s="28">
        <v>25</v>
      </c>
      <c r="O12" s="28">
        <f t="shared" si="3"/>
        <v>7400.9372916666662</v>
      </c>
      <c r="P12" s="28">
        <f t="shared" si="4"/>
        <v>13670.137291666666</v>
      </c>
      <c r="Q12" s="28">
        <f t="shared" si="5"/>
        <v>66329.862708333327</v>
      </c>
    </row>
    <row r="13" spans="1:17" ht="27">
      <c r="A13" s="24">
        <f t="shared" si="7"/>
        <v>9</v>
      </c>
      <c r="B13" s="25" t="s">
        <v>36</v>
      </c>
      <c r="C13" s="25" t="s">
        <v>37</v>
      </c>
      <c r="D13" s="36">
        <v>80000</v>
      </c>
      <c r="E13" s="18">
        <f t="shared" si="8"/>
        <v>2432</v>
      </c>
      <c r="F13" s="35"/>
      <c r="G13" s="18">
        <f t="shared" si="0"/>
        <v>2296</v>
      </c>
      <c r="H13" s="18">
        <f t="shared" si="9"/>
        <v>5672</v>
      </c>
      <c r="I13" s="18">
        <f t="shared" si="1"/>
        <v>5679.9999999999991</v>
      </c>
      <c r="J13" s="18">
        <f t="shared" si="6"/>
        <v>717.6</v>
      </c>
      <c r="K13" s="28">
        <f t="shared" si="2"/>
        <v>16797.599999999999</v>
      </c>
      <c r="L13" s="28"/>
      <c r="M13" s="29"/>
      <c r="N13" s="28">
        <v>25</v>
      </c>
      <c r="O13" s="28">
        <f t="shared" si="3"/>
        <v>7400.9372916666662</v>
      </c>
      <c r="P13" s="28">
        <f t="shared" si="4"/>
        <v>12153.937291666665</v>
      </c>
      <c r="Q13" s="28">
        <f t="shared" si="5"/>
        <v>67846.062708333338</v>
      </c>
    </row>
    <row r="14" spans="1:17" ht="40.5">
      <c r="A14" s="24">
        <f t="shared" si="7"/>
        <v>10</v>
      </c>
      <c r="B14" s="25" t="s">
        <v>38</v>
      </c>
      <c r="C14" s="25" t="s">
        <v>39</v>
      </c>
      <c r="D14" s="36">
        <v>80000</v>
      </c>
      <c r="E14" s="18">
        <f t="shared" si="8"/>
        <v>2432</v>
      </c>
      <c r="F14" s="35"/>
      <c r="G14" s="18">
        <f t="shared" si="0"/>
        <v>2296</v>
      </c>
      <c r="H14" s="18">
        <f t="shared" si="9"/>
        <v>5672</v>
      </c>
      <c r="I14" s="18">
        <f t="shared" si="1"/>
        <v>5679.9999999999991</v>
      </c>
      <c r="J14" s="18">
        <f t="shared" si="6"/>
        <v>717.6</v>
      </c>
      <c r="K14" s="28">
        <f t="shared" si="2"/>
        <v>16797.599999999999</v>
      </c>
      <c r="L14" s="28"/>
      <c r="M14" s="37">
        <v>3170</v>
      </c>
      <c r="N14" s="28">
        <v>25</v>
      </c>
      <c r="O14" s="28">
        <f t="shared" si="3"/>
        <v>7400.9372916666662</v>
      </c>
      <c r="P14" s="28">
        <f t="shared" si="4"/>
        <v>15323.937291666665</v>
      </c>
      <c r="Q14" s="28">
        <f t="shared" si="5"/>
        <v>64676.062708333338</v>
      </c>
    </row>
    <row r="15" spans="1:17" ht="54">
      <c r="A15" s="24">
        <f t="shared" si="7"/>
        <v>11</v>
      </c>
      <c r="B15" s="25" t="s">
        <v>40</v>
      </c>
      <c r="C15" s="25" t="s">
        <v>41</v>
      </c>
      <c r="D15" s="36">
        <v>70000</v>
      </c>
      <c r="E15" s="18">
        <f t="shared" si="8"/>
        <v>2128</v>
      </c>
      <c r="F15" s="35"/>
      <c r="G15" s="18">
        <f t="shared" si="0"/>
        <v>2009</v>
      </c>
      <c r="H15" s="18">
        <f t="shared" si="9"/>
        <v>4963</v>
      </c>
      <c r="I15" s="18">
        <f t="shared" si="1"/>
        <v>4970</v>
      </c>
      <c r="J15" s="18">
        <f t="shared" si="6"/>
        <v>717.6</v>
      </c>
      <c r="K15" s="28">
        <f t="shared" si="2"/>
        <v>14787.6</v>
      </c>
      <c r="L15" s="28"/>
      <c r="M15" s="29"/>
      <c r="N15" s="28">
        <v>25</v>
      </c>
      <c r="O15" s="28">
        <f t="shared" si="3"/>
        <v>5368.4498333333331</v>
      </c>
      <c r="P15" s="28">
        <f t="shared" si="4"/>
        <v>9530.4498333333322</v>
      </c>
      <c r="Q15" s="28">
        <f t="shared" si="5"/>
        <v>60469.550166666668</v>
      </c>
    </row>
    <row r="16" spans="1:17" ht="40.5">
      <c r="A16" s="24">
        <f t="shared" si="7"/>
        <v>12</v>
      </c>
      <c r="B16" s="25" t="s">
        <v>42</v>
      </c>
      <c r="C16" s="25" t="s">
        <v>43</v>
      </c>
      <c r="D16" s="32">
        <v>60000</v>
      </c>
      <c r="E16" s="18">
        <f t="shared" si="8"/>
        <v>1824</v>
      </c>
      <c r="F16" s="35">
        <v>4050.36</v>
      </c>
      <c r="G16" s="18">
        <f t="shared" si="0"/>
        <v>1722</v>
      </c>
      <c r="H16" s="18">
        <f t="shared" si="9"/>
        <v>4254</v>
      </c>
      <c r="I16" s="18">
        <f t="shared" si="1"/>
        <v>4260</v>
      </c>
      <c r="J16" s="18">
        <f>D16*1.15%</f>
        <v>690</v>
      </c>
      <c r="K16" s="28">
        <f t="shared" si="2"/>
        <v>16800.36</v>
      </c>
      <c r="L16" s="28"/>
      <c r="M16" s="37">
        <v>4524.74</v>
      </c>
      <c r="N16" s="28">
        <v>25</v>
      </c>
      <c r="O16" s="28">
        <f t="shared" si="3"/>
        <v>2676.5778333333324</v>
      </c>
      <c r="P16" s="28">
        <f t="shared" si="4"/>
        <v>14822.677833333333</v>
      </c>
      <c r="Q16" s="28">
        <f t="shared" si="5"/>
        <v>45177.322166666665</v>
      </c>
    </row>
    <row r="17" spans="1:17" ht="54">
      <c r="A17" s="24">
        <f t="shared" si="7"/>
        <v>13</v>
      </c>
      <c r="B17" s="25" t="s">
        <v>44</v>
      </c>
      <c r="C17" s="25" t="s">
        <v>45</v>
      </c>
      <c r="D17" s="36">
        <v>60000</v>
      </c>
      <c r="E17" s="18">
        <f t="shared" si="8"/>
        <v>1824</v>
      </c>
      <c r="F17" s="35"/>
      <c r="G17" s="18">
        <f t="shared" si="0"/>
        <v>1722</v>
      </c>
      <c r="H17" s="18">
        <f t="shared" si="9"/>
        <v>4254</v>
      </c>
      <c r="I17" s="18">
        <f t="shared" si="1"/>
        <v>4260</v>
      </c>
      <c r="J17" s="18">
        <f t="shared" ref="J17:J53" si="10">D17*1.15%</f>
        <v>690</v>
      </c>
      <c r="K17" s="28">
        <f t="shared" si="2"/>
        <v>12750</v>
      </c>
      <c r="L17" s="28"/>
      <c r="M17" s="29"/>
      <c r="N17" s="28">
        <v>25</v>
      </c>
      <c r="O17" s="28">
        <f t="shared" si="3"/>
        <v>3486.6498333333329</v>
      </c>
      <c r="P17" s="28">
        <f t="shared" si="4"/>
        <v>7057.6498333333329</v>
      </c>
      <c r="Q17" s="28">
        <f t="shared" si="5"/>
        <v>52942.350166666671</v>
      </c>
    </row>
    <row r="18" spans="1:17" ht="54">
      <c r="A18" s="24">
        <f t="shared" si="7"/>
        <v>14</v>
      </c>
      <c r="B18" s="38" t="s">
        <v>46</v>
      </c>
      <c r="C18" s="25" t="s">
        <v>47</v>
      </c>
      <c r="D18" s="32">
        <v>60000</v>
      </c>
      <c r="E18" s="18">
        <f t="shared" si="8"/>
        <v>1824</v>
      </c>
      <c r="F18" s="35"/>
      <c r="G18" s="18">
        <f t="shared" si="0"/>
        <v>1722</v>
      </c>
      <c r="H18" s="18">
        <f t="shared" si="9"/>
        <v>4254</v>
      </c>
      <c r="I18" s="18">
        <f t="shared" si="1"/>
        <v>4260</v>
      </c>
      <c r="J18" s="18">
        <f t="shared" si="10"/>
        <v>690</v>
      </c>
      <c r="K18" s="28">
        <f t="shared" si="2"/>
        <v>12750</v>
      </c>
      <c r="L18" s="39">
        <v>5930.43</v>
      </c>
      <c r="M18" s="29"/>
      <c r="N18" s="28">
        <v>25</v>
      </c>
      <c r="O18" s="28">
        <f t="shared" si="3"/>
        <v>3486.6498333333329</v>
      </c>
      <c r="P18" s="28">
        <f t="shared" si="4"/>
        <v>12988.079833333333</v>
      </c>
      <c r="Q18" s="28">
        <f t="shared" si="5"/>
        <v>47011.920166666663</v>
      </c>
    </row>
    <row r="19" spans="1:17" ht="40.5">
      <c r="A19" s="24">
        <f t="shared" si="7"/>
        <v>15</v>
      </c>
      <c r="B19" s="25" t="s">
        <v>48</v>
      </c>
      <c r="C19" s="25" t="s">
        <v>49</v>
      </c>
      <c r="D19" s="32">
        <v>60000</v>
      </c>
      <c r="E19" s="18">
        <f t="shared" si="8"/>
        <v>1824</v>
      </c>
      <c r="F19" s="35"/>
      <c r="G19" s="18">
        <f t="shared" si="0"/>
        <v>1722</v>
      </c>
      <c r="H19" s="18">
        <f t="shared" si="9"/>
        <v>4254</v>
      </c>
      <c r="I19" s="18">
        <f t="shared" si="1"/>
        <v>4260</v>
      </c>
      <c r="J19" s="18">
        <f t="shared" si="10"/>
        <v>690</v>
      </c>
      <c r="K19" s="28">
        <f t="shared" si="2"/>
        <v>12750</v>
      </c>
      <c r="L19" s="28"/>
      <c r="M19" s="37">
        <v>8497.7199999999993</v>
      </c>
      <c r="N19" s="28">
        <v>25</v>
      </c>
      <c r="O19" s="28">
        <f t="shared" si="3"/>
        <v>3486.6498333333329</v>
      </c>
      <c r="P19" s="28">
        <f t="shared" si="4"/>
        <v>15555.369833333332</v>
      </c>
      <c r="Q19" s="28">
        <f t="shared" si="5"/>
        <v>44444.63016666667</v>
      </c>
    </row>
    <row r="20" spans="1:17" ht="40.5">
      <c r="A20" s="24">
        <f>A19+1</f>
        <v>16</v>
      </c>
      <c r="B20" s="25" t="s">
        <v>50</v>
      </c>
      <c r="C20" s="25" t="s">
        <v>51</v>
      </c>
      <c r="D20" s="32">
        <v>50000</v>
      </c>
      <c r="E20" s="18">
        <f t="shared" si="8"/>
        <v>1520</v>
      </c>
      <c r="F20" s="35"/>
      <c r="G20" s="18">
        <f t="shared" si="0"/>
        <v>1435</v>
      </c>
      <c r="H20" s="18">
        <f t="shared" si="9"/>
        <v>3545.0000000000005</v>
      </c>
      <c r="I20" s="18">
        <f t="shared" si="1"/>
        <v>3549.9999999999995</v>
      </c>
      <c r="J20" s="18">
        <f t="shared" si="10"/>
        <v>575</v>
      </c>
      <c r="K20" s="28">
        <f t="shared" si="2"/>
        <v>10625</v>
      </c>
      <c r="L20" s="28"/>
      <c r="M20" s="29"/>
      <c r="N20" s="28">
        <v>25</v>
      </c>
      <c r="O20" s="28">
        <f t="shared" si="3"/>
        <v>1853.9998749999997</v>
      </c>
      <c r="P20" s="28">
        <f t="shared" si="4"/>
        <v>4833.9998749999995</v>
      </c>
      <c r="Q20" s="28">
        <f t="shared" si="5"/>
        <v>45166.000124999999</v>
      </c>
    </row>
    <row r="21" spans="1:17" ht="40.5">
      <c r="A21" s="24">
        <f t="shared" si="7"/>
        <v>17</v>
      </c>
      <c r="B21" s="25" t="s">
        <v>52</v>
      </c>
      <c r="C21" s="25" t="s">
        <v>53</v>
      </c>
      <c r="D21" s="36">
        <v>50000</v>
      </c>
      <c r="E21" s="18">
        <f t="shared" si="8"/>
        <v>1520</v>
      </c>
      <c r="F21" s="35"/>
      <c r="G21" s="18">
        <f t="shared" si="0"/>
        <v>1435</v>
      </c>
      <c r="H21" s="18">
        <f t="shared" si="9"/>
        <v>3545.0000000000005</v>
      </c>
      <c r="I21" s="18">
        <f t="shared" si="1"/>
        <v>3549.9999999999995</v>
      </c>
      <c r="J21" s="18">
        <f t="shared" si="10"/>
        <v>575</v>
      </c>
      <c r="K21" s="28">
        <f t="shared" si="2"/>
        <v>10625</v>
      </c>
      <c r="L21" s="28"/>
      <c r="M21" s="29"/>
      <c r="N21" s="28">
        <v>25</v>
      </c>
      <c r="O21" s="28">
        <f t="shared" si="3"/>
        <v>1853.9998749999997</v>
      </c>
      <c r="P21" s="28">
        <f t="shared" si="4"/>
        <v>4833.9998749999995</v>
      </c>
      <c r="Q21" s="28">
        <f t="shared" si="5"/>
        <v>45166.000124999999</v>
      </c>
    </row>
    <row r="22" spans="1:17" ht="40.5">
      <c r="A22" s="24">
        <v>18</v>
      </c>
      <c r="B22" s="25" t="s">
        <v>54</v>
      </c>
      <c r="C22" s="25" t="s">
        <v>55</v>
      </c>
      <c r="D22" s="36">
        <v>50000</v>
      </c>
      <c r="E22" s="18">
        <f t="shared" si="8"/>
        <v>1520</v>
      </c>
      <c r="F22" s="35"/>
      <c r="G22" s="18">
        <f t="shared" si="0"/>
        <v>1435</v>
      </c>
      <c r="H22" s="18">
        <f t="shared" si="9"/>
        <v>3545.0000000000005</v>
      </c>
      <c r="I22" s="18">
        <f t="shared" si="1"/>
        <v>3549.9999999999995</v>
      </c>
      <c r="J22" s="18">
        <f t="shared" si="10"/>
        <v>575</v>
      </c>
      <c r="K22" s="28">
        <f t="shared" si="2"/>
        <v>10625</v>
      </c>
      <c r="L22" s="28"/>
      <c r="M22" s="29"/>
      <c r="N22" s="28">
        <v>25</v>
      </c>
      <c r="O22" s="28">
        <f t="shared" si="3"/>
        <v>1853.9998749999997</v>
      </c>
      <c r="P22" s="28">
        <f t="shared" si="4"/>
        <v>4833.9998749999995</v>
      </c>
      <c r="Q22" s="28">
        <f t="shared" si="5"/>
        <v>45166.000124999999</v>
      </c>
    </row>
    <row r="23" spans="1:17" ht="40.5">
      <c r="A23" s="24">
        <v>19</v>
      </c>
      <c r="B23" s="25" t="s">
        <v>56</v>
      </c>
      <c r="C23" s="25" t="s">
        <v>57</v>
      </c>
      <c r="D23" s="32">
        <v>50000</v>
      </c>
      <c r="E23" s="18">
        <f t="shared" si="8"/>
        <v>1520</v>
      </c>
      <c r="F23" s="35"/>
      <c r="G23" s="18">
        <f t="shared" si="0"/>
        <v>1435</v>
      </c>
      <c r="H23" s="18">
        <f t="shared" si="9"/>
        <v>3545.0000000000005</v>
      </c>
      <c r="I23" s="18">
        <f t="shared" si="1"/>
        <v>3549.9999999999995</v>
      </c>
      <c r="J23" s="18">
        <f t="shared" si="10"/>
        <v>575</v>
      </c>
      <c r="K23" s="28">
        <f t="shared" si="2"/>
        <v>10625</v>
      </c>
      <c r="L23" s="28"/>
      <c r="M23" s="29"/>
      <c r="N23" s="28">
        <v>25</v>
      </c>
      <c r="O23" s="28">
        <f t="shared" si="3"/>
        <v>1853.9998749999997</v>
      </c>
      <c r="P23" s="28">
        <f t="shared" si="4"/>
        <v>4833.9998749999995</v>
      </c>
      <c r="Q23" s="28">
        <f t="shared" si="5"/>
        <v>45166.000124999999</v>
      </c>
    </row>
    <row r="24" spans="1:17" ht="40.5">
      <c r="A24" s="24">
        <v>20</v>
      </c>
      <c r="B24" s="25" t="s">
        <v>58</v>
      </c>
      <c r="C24" s="25" t="s">
        <v>59</v>
      </c>
      <c r="D24" s="32">
        <v>50000</v>
      </c>
      <c r="E24" s="18">
        <f t="shared" si="8"/>
        <v>1520</v>
      </c>
      <c r="F24" s="35"/>
      <c r="G24" s="18">
        <f t="shared" si="0"/>
        <v>1435</v>
      </c>
      <c r="H24" s="18">
        <f t="shared" si="9"/>
        <v>3545.0000000000005</v>
      </c>
      <c r="I24" s="18">
        <f t="shared" si="1"/>
        <v>3549.9999999999995</v>
      </c>
      <c r="J24" s="18">
        <f t="shared" si="10"/>
        <v>575</v>
      </c>
      <c r="K24" s="28">
        <f t="shared" si="2"/>
        <v>10625</v>
      </c>
      <c r="L24" s="28"/>
      <c r="M24" s="37">
        <v>11763.93</v>
      </c>
      <c r="N24" s="28">
        <v>25</v>
      </c>
      <c r="O24" s="28">
        <f t="shared" si="3"/>
        <v>1853.9998749999997</v>
      </c>
      <c r="P24" s="28">
        <f t="shared" si="4"/>
        <v>16597.929875000002</v>
      </c>
      <c r="Q24" s="28">
        <f t="shared" si="5"/>
        <v>33402.070124999998</v>
      </c>
    </row>
    <row r="25" spans="1:17" ht="27">
      <c r="A25" s="24">
        <v>21</v>
      </c>
      <c r="B25" s="25" t="s">
        <v>60</v>
      </c>
      <c r="C25" s="25" t="s">
        <v>61</v>
      </c>
      <c r="D25" s="32">
        <v>45000</v>
      </c>
      <c r="E25" s="18">
        <f t="shared" si="8"/>
        <v>1368</v>
      </c>
      <c r="F25" s="35"/>
      <c r="G25" s="18">
        <f t="shared" si="0"/>
        <v>1291.5</v>
      </c>
      <c r="H25" s="18">
        <f t="shared" si="9"/>
        <v>3190.5</v>
      </c>
      <c r="I25" s="18">
        <f t="shared" si="1"/>
        <v>3194.9999999999995</v>
      </c>
      <c r="J25" s="18">
        <f t="shared" si="10"/>
        <v>517.5</v>
      </c>
      <c r="K25" s="28">
        <f t="shared" si="2"/>
        <v>9562.5</v>
      </c>
      <c r="L25" s="28"/>
      <c r="M25" s="29"/>
      <c r="N25" s="28">
        <v>25</v>
      </c>
      <c r="O25" s="28">
        <f t="shared" si="3"/>
        <v>1148.3248749999998</v>
      </c>
      <c r="P25" s="28">
        <f t="shared" si="4"/>
        <v>3832.8248749999998</v>
      </c>
      <c r="Q25" s="28">
        <f t="shared" si="5"/>
        <v>41167.175125000002</v>
      </c>
    </row>
    <row r="26" spans="1:17" ht="40.5">
      <c r="A26" s="24">
        <v>22</v>
      </c>
      <c r="B26" s="25" t="s">
        <v>62</v>
      </c>
      <c r="C26" s="25" t="s">
        <v>63</v>
      </c>
      <c r="D26" s="32">
        <v>40000</v>
      </c>
      <c r="E26" s="18">
        <f t="shared" si="8"/>
        <v>1216</v>
      </c>
      <c r="F26" s="35"/>
      <c r="G26" s="18">
        <f t="shared" si="0"/>
        <v>1148</v>
      </c>
      <c r="H26" s="18">
        <f t="shared" si="9"/>
        <v>2836</v>
      </c>
      <c r="I26" s="18">
        <f t="shared" si="1"/>
        <v>2839.9999999999995</v>
      </c>
      <c r="J26" s="18">
        <f t="shared" si="10"/>
        <v>460</v>
      </c>
      <c r="K26" s="28">
        <f t="shared" si="2"/>
        <v>8500</v>
      </c>
      <c r="L26" s="28"/>
      <c r="M26" s="29"/>
      <c r="N26" s="28">
        <v>25</v>
      </c>
      <c r="O26" s="28">
        <f t="shared" si="3"/>
        <v>442.64987499999984</v>
      </c>
      <c r="P26" s="28">
        <f t="shared" si="4"/>
        <v>2831.6498750000001</v>
      </c>
      <c r="Q26" s="28">
        <f t="shared" si="5"/>
        <v>37168.350124999997</v>
      </c>
    </row>
    <row r="27" spans="1:17" ht="54">
      <c r="A27" s="24">
        <v>23</v>
      </c>
      <c r="B27" s="25" t="s">
        <v>64</v>
      </c>
      <c r="C27" s="25" t="s">
        <v>47</v>
      </c>
      <c r="D27" s="32">
        <v>40000</v>
      </c>
      <c r="E27" s="18">
        <f t="shared" si="8"/>
        <v>1216</v>
      </c>
      <c r="F27" s="35"/>
      <c r="G27" s="18">
        <f t="shared" si="0"/>
        <v>1148</v>
      </c>
      <c r="H27" s="18">
        <f t="shared" si="9"/>
        <v>2836</v>
      </c>
      <c r="I27" s="18">
        <f t="shared" si="1"/>
        <v>2839.9999999999995</v>
      </c>
      <c r="J27" s="18">
        <f t="shared" si="10"/>
        <v>460</v>
      </c>
      <c r="K27" s="28">
        <f t="shared" si="2"/>
        <v>8500</v>
      </c>
      <c r="L27" s="28"/>
      <c r="M27" s="29"/>
      <c r="N27" s="28">
        <v>25</v>
      </c>
      <c r="O27" s="28">
        <f t="shared" si="3"/>
        <v>442.64987499999984</v>
      </c>
      <c r="P27" s="28">
        <f t="shared" si="4"/>
        <v>2831.6498750000001</v>
      </c>
      <c r="Q27" s="28">
        <f t="shared" si="5"/>
        <v>37168.350124999997</v>
      </c>
    </row>
    <row r="28" spans="1:17" ht="40.5">
      <c r="A28" s="24">
        <v>24</v>
      </c>
      <c r="B28" s="25" t="s">
        <v>65</v>
      </c>
      <c r="C28" s="25" t="s">
        <v>66</v>
      </c>
      <c r="D28" s="32">
        <v>40000</v>
      </c>
      <c r="E28" s="18">
        <f t="shared" si="8"/>
        <v>1216</v>
      </c>
      <c r="F28" s="35"/>
      <c r="G28" s="18">
        <f t="shared" si="0"/>
        <v>1148</v>
      </c>
      <c r="H28" s="18">
        <f t="shared" si="9"/>
        <v>2836</v>
      </c>
      <c r="I28" s="18">
        <f t="shared" si="1"/>
        <v>2839.9999999999995</v>
      </c>
      <c r="J28" s="18">
        <f t="shared" si="10"/>
        <v>460</v>
      </c>
      <c r="K28" s="28">
        <f t="shared" si="2"/>
        <v>8500</v>
      </c>
      <c r="L28" s="28"/>
      <c r="M28" s="29"/>
      <c r="N28" s="28">
        <v>25</v>
      </c>
      <c r="O28" s="28">
        <f t="shared" si="3"/>
        <v>442.64987499999984</v>
      </c>
      <c r="P28" s="28">
        <f t="shared" si="4"/>
        <v>2831.6498750000001</v>
      </c>
      <c r="Q28" s="28">
        <f t="shared" si="5"/>
        <v>37168.350124999997</v>
      </c>
    </row>
    <row r="29" spans="1:17" ht="42.75">
      <c r="A29" s="24">
        <v>25</v>
      </c>
      <c r="B29" s="40" t="s">
        <v>67</v>
      </c>
      <c r="C29" s="41" t="s">
        <v>68</v>
      </c>
      <c r="D29" s="32">
        <v>40000</v>
      </c>
      <c r="E29" s="18">
        <f t="shared" si="8"/>
        <v>1216</v>
      </c>
      <c r="F29" s="35"/>
      <c r="G29" s="18">
        <f t="shared" si="0"/>
        <v>1148</v>
      </c>
      <c r="H29" s="18">
        <f t="shared" si="9"/>
        <v>2836</v>
      </c>
      <c r="I29" s="18">
        <f t="shared" si="1"/>
        <v>2839.9999999999995</v>
      </c>
      <c r="J29" s="18">
        <f t="shared" si="10"/>
        <v>460</v>
      </c>
      <c r="K29" s="28">
        <f t="shared" si="2"/>
        <v>8500</v>
      </c>
      <c r="L29" s="28"/>
      <c r="M29" s="37">
        <v>3170</v>
      </c>
      <c r="N29" s="28">
        <v>25</v>
      </c>
      <c r="O29" s="28">
        <f t="shared" si="3"/>
        <v>442.64987499999984</v>
      </c>
      <c r="P29" s="28">
        <f t="shared" si="4"/>
        <v>6001.6498750000001</v>
      </c>
      <c r="Q29" s="28">
        <f t="shared" si="5"/>
        <v>33998.350124999997</v>
      </c>
    </row>
    <row r="30" spans="1:17" ht="40.5">
      <c r="A30" s="24">
        <v>26</v>
      </c>
      <c r="B30" s="25" t="s">
        <v>69</v>
      </c>
      <c r="C30" s="25" t="s">
        <v>70</v>
      </c>
      <c r="D30" s="32">
        <v>40000</v>
      </c>
      <c r="E30" s="18">
        <f t="shared" si="8"/>
        <v>1216</v>
      </c>
      <c r="F30" s="35"/>
      <c r="G30" s="18">
        <f t="shared" si="0"/>
        <v>1148</v>
      </c>
      <c r="H30" s="18">
        <f t="shared" si="9"/>
        <v>2836</v>
      </c>
      <c r="I30" s="18">
        <f t="shared" si="1"/>
        <v>2839.9999999999995</v>
      </c>
      <c r="J30" s="18">
        <f t="shared" si="10"/>
        <v>460</v>
      </c>
      <c r="K30" s="28">
        <f t="shared" si="2"/>
        <v>8500</v>
      </c>
      <c r="L30" s="28"/>
      <c r="M30" s="29"/>
      <c r="N30" s="28">
        <v>25</v>
      </c>
      <c r="O30" s="28">
        <f t="shared" si="3"/>
        <v>442.64987499999984</v>
      </c>
      <c r="P30" s="28">
        <f t="shared" si="4"/>
        <v>2831.6498750000001</v>
      </c>
      <c r="Q30" s="28">
        <f t="shared" si="5"/>
        <v>37168.350124999997</v>
      </c>
    </row>
    <row r="31" spans="1:17" ht="40.5">
      <c r="A31" s="24">
        <f t="shared" si="7"/>
        <v>27</v>
      </c>
      <c r="B31" s="25" t="s">
        <v>71</v>
      </c>
      <c r="C31" s="25" t="s">
        <v>72</v>
      </c>
      <c r="D31" s="32">
        <v>35000</v>
      </c>
      <c r="E31" s="18">
        <f t="shared" si="8"/>
        <v>1064</v>
      </c>
      <c r="F31" s="35"/>
      <c r="G31" s="18">
        <f t="shared" si="0"/>
        <v>1004.5</v>
      </c>
      <c r="H31" s="18">
        <f t="shared" si="9"/>
        <v>2481.5</v>
      </c>
      <c r="I31" s="18">
        <f t="shared" si="1"/>
        <v>2485</v>
      </c>
      <c r="J31" s="18">
        <f t="shared" si="10"/>
        <v>402.5</v>
      </c>
      <c r="K31" s="28">
        <f t="shared" si="2"/>
        <v>7437.5</v>
      </c>
      <c r="L31" s="28"/>
      <c r="M31" s="29"/>
      <c r="N31" s="28">
        <v>25</v>
      </c>
      <c r="O31" s="28">
        <f t="shared" si="3"/>
        <v>0</v>
      </c>
      <c r="P31" s="28">
        <f t="shared" si="4"/>
        <v>2093.5</v>
      </c>
      <c r="Q31" s="28">
        <f t="shared" si="5"/>
        <v>32906.5</v>
      </c>
    </row>
    <row r="32" spans="1:17" ht="27">
      <c r="A32" s="24">
        <v>28</v>
      </c>
      <c r="B32" s="25" t="s">
        <v>73</v>
      </c>
      <c r="C32" s="25" t="s">
        <v>74</v>
      </c>
      <c r="D32" s="32">
        <v>35000</v>
      </c>
      <c r="E32" s="18">
        <f t="shared" si="8"/>
        <v>1064</v>
      </c>
      <c r="F32" s="35"/>
      <c r="G32" s="18">
        <f t="shared" si="0"/>
        <v>1004.5</v>
      </c>
      <c r="H32" s="18">
        <f t="shared" si="9"/>
        <v>2481.5</v>
      </c>
      <c r="I32" s="18">
        <f t="shared" si="1"/>
        <v>2485</v>
      </c>
      <c r="J32" s="18">
        <f t="shared" si="10"/>
        <v>402.5</v>
      </c>
      <c r="K32" s="28">
        <f t="shared" si="2"/>
        <v>7437.5</v>
      </c>
      <c r="L32" s="28"/>
      <c r="M32" s="29"/>
      <c r="N32" s="28">
        <v>25</v>
      </c>
      <c r="O32" s="28">
        <f t="shared" si="3"/>
        <v>0</v>
      </c>
      <c r="P32" s="28">
        <f t="shared" si="4"/>
        <v>2093.5</v>
      </c>
      <c r="Q32" s="28">
        <f t="shared" si="5"/>
        <v>32906.5</v>
      </c>
    </row>
    <row r="33" spans="1:17" ht="54">
      <c r="A33" s="24">
        <f t="shared" si="7"/>
        <v>29</v>
      </c>
      <c r="B33" s="25" t="s">
        <v>75</v>
      </c>
      <c r="C33" s="25" t="s">
        <v>76</v>
      </c>
      <c r="D33" s="32">
        <v>30000</v>
      </c>
      <c r="E33" s="18">
        <f t="shared" si="8"/>
        <v>912</v>
      </c>
      <c r="F33" s="35"/>
      <c r="G33" s="18">
        <f t="shared" si="0"/>
        <v>861</v>
      </c>
      <c r="H33" s="18">
        <f t="shared" si="9"/>
        <v>2127</v>
      </c>
      <c r="I33" s="18">
        <f t="shared" si="1"/>
        <v>2130</v>
      </c>
      <c r="J33" s="18">
        <f t="shared" si="10"/>
        <v>345</v>
      </c>
      <c r="K33" s="28">
        <f t="shared" si="2"/>
        <v>6375</v>
      </c>
      <c r="L33" s="42">
        <v>2287.09</v>
      </c>
      <c r="M33" s="37">
        <v>1100</v>
      </c>
      <c r="N33" s="28">
        <v>25</v>
      </c>
      <c r="O33" s="28">
        <f t="shared" si="3"/>
        <v>0</v>
      </c>
      <c r="P33" s="28">
        <f t="shared" si="4"/>
        <v>5185.09</v>
      </c>
      <c r="Q33" s="28">
        <f t="shared" si="5"/>
        <v>24814.91</v>
      </c>
    </row>
    <row r="34" spans="1:17" ht="54">
      <c r="A34" s="24">
        <f t="shared" si="7"/>
        <v>30</v>
      </c>
      <c r="B34" s="25" t="s">
        <v>77</v>
      </c>
      <c r="C34" s="25" t="s">
        <v>70</v>
      </c>
      <c r="D34" s="32">
        <v>30000</v>
      </c>
      <c r="E34" s="18">
        <f t="shared" si="8"/>
        <v>912</v>
      </c>
      <c r="F34" s="35"/>
      <c r="G34" s="18">
        <f t="shared" si="0"/>
        <v>861</v>
      </c>
      <c r="H34" s="18">
        <f t="shared" si="9"/>
        <v>2127</v>
      </c>
      <c r="I34" s="18">
        <f t="shared" si="1"/>
        <v>2130</v>
      </c>
      <c r="J34" s="18">
        <f t="shared" si="10"/>
        <v>345</v>
      </c>
      <c r="K34" s="28">
        <f t="shared" si="2"/>
        <v>6375</v>
      </c>
      <c r="L34" s="28"/>
      <c r="M34" s="29"/>
      <c r="N34" s="28">
        <v>25</v>
      </c>
      <c r="O34" s="28">
        <f t="shared" si="3"/>
        <v>0</v>
      </c>
      <c r="P34" s="28">
        <f t="shared" si="4"/>
        <v>1798</v>
      </c>
      <c r="Q34" s="28">
        <f t="shared" si="5"/>
        <v>28202</v>
      </c>
    </row>
    <row r="35" spans="1:17" ht="40.5">
      <c r="A35" s="24">
        <f t="shared" si="7"/>
        <v>31</v>
      </c>
      <c r="B35" s="25" t="s">
        <v>78</v>
      </c>
      <c r="C35" s="25" t="s">
        <v>79</v>
      </c>
      <c r="D35" s="32">
        <v>30000</v>
      </c>
      <c r="E35" s="18">
        <f t="shared" si="8"/>
        <v>912</v>
      </c>
      <c r="F35" s="35"/>
      <c r="G35" s="18">
        <f t="shared" si="0"/>
        <v>861</v>
      </c>
      <c r="H35" s="18">
        <f t="shared" si="9"/>
        <v>2127</v>
      </c>
      <c r="I35" s="18">
        <f t="shared" si="1"/>
        <v>2130</v>
      </c>
      <c r="J35" s="18">
        <f t="shared" si="10"/>
        <v>345</v>
      </c>
      <c r="K35" s="28">
        <f t="shared" si="2"/>
        <v>6375</v>
      </c>
      <c r="L35" s="28"/>
      <c r="M35" s="29"/>
      <c r="N35" s="28">
        <v>25</v>
      </c>
      <c r="O35" s="28">
        <f t="shared" si="3"/>
        <v>0</v>
      </c>
      <c r="P35" s="28">
        <f t="shared" si="4"/>
        <v>1798</v>
      </c>
      <c r="Q35" s="28">
        <f t="shared" si="5"/>
        <v>28202</v>
      </c>
    </row>
    <row r="36" spans="1:17" ht="42.75">
      <c r="A36" s="24">
        <f t="shared" si="7"/>
        <v>32</v>
      </c>
      <c r="B36" s="43" t="s">
        <v>80</v>
      </c>
      <c r="C36" s="40" t="s">
        <v>81</v>
      </c>
      <c r="D36" s="32">
        <v>30000</v>
      </c>
      <c r="E36" s="18">
        <f t="shared" si="8"/>
        <v>912</v>
      </c>
      <c r="F36" s="35"/>
      <c r="G36" s="18">
        <f t="shared" si="0"/>
        <v>861</v>
      </c>
      <c r="H36" s="18">
        <f t="shared" si="9"/>
        <v>2127</v>
      </c>
      <c r="I36" s="18">
        <f t="shared" si="1"/>
        <v>2130</v>
      </c>
      <c r="J36" s="18">
        <f t="shared" si="10"/>
        <v>345</v>
      </c>
      <c r="K36" s="28">
        <f t="shared" si="2"/>
        <v>6375</v>
      </c>
      <c r="L36" s="28"/>
      <c r="M36" s="37">
        <v>2170</v>
      </c>
      <c r="N36" s="28">
        <v>25</v>
      </c>
      <c r="O36" s="28">
        <f t="shared" si="3"/>
        <v>0</v>
      </c>
      <c r="P36" s="28">
        <f t="shared" si="4"/>
        <v>3968</v>
      </c>
      <c r="Q36" s="28">
        <f t="shared" si="5"/>
        <v>26032</v>
      </c>
    </row>
    <row r="37" spans="1:17" ht="40.5">
      <c r="A37" s="24">
        <f t="shared" si="7"/>
        <v>33</v>
      </c>
      <c r="B37" s="33" t="s">
        <v>82</v>
      </c>
      <c r="C37" s="34" t="s">
        <v>83</v>
      </c>
      <c r="D37" s="32">
        <v>30000</v>
      </c>
      <c r="E37" s="18">
        <f t="shared" si="8"/>
        <v>912</v>
      </c>
      <c r="F37" s="35"/>
      <c r="G37" s="18">
        <f t="shared" si="0"/>
        <v>861</v>
      </c>
      <c r="H37" s="18">
        <f t="shared" si="9"/>
        <v>2127</v>
      </c>
      <c r="I37" s="18">
        <f t="shared" si="1"/>
        <v>2130</v>
      </c>
      <c r="J37" s="18">
        <f t="shared" si="10"/>
        <v>345</v>
      </c>
      <c r="K37" s="28">
        <f t="shared" si="2"/>
        <v>6375</v>
      </c>
      <c r="L37" s="28"/>
      <c r="M37" s="29"/>
      <c r="N37" s="28">
        <v>25</v>
      </c>
      <c r="O37" s="28">
        <f t="shared" si="3"/>
        <v>0</v>
      </c>
      <c r="P37" s="28">
        <f t="shared" si="4"/>
        <v>1798</v>
      </c>
      <c r="Q37" s="28">
        <f t="shared" si="5"/>
        <v>28202</v>
      </c>
    </row>
    <row r="38" spans="1:17" ht="27">
      <c r="A38" s="24">
        <f t="shared" si="7"/>
        <v>34</v>
      </c>
      <c r="B38" s="25" t="s">
        <v>84</v>
      </c>
      <c r="C38" s="25" t="s">
        <v>85</v>
      </c>
      <c r="D38" s="32">
        <v>30000</v>
      </c>
      <c r="E38" s="18">
        <f t="shared" si="8"/>
        <v>912</v>
      </c>
      <c r="F38" s="35"/>
      <c r="G38" s="18">
        <f t="shared" si="0"/>
        <v>861</v>
      </c>
      <c r="H38" s="18">
        <f t="shared" si="9"/>
        <v>2127</v>
      </c>
      <c r="I38" s="18">
        <f t="shared" si="1"/>
        <v>2130</v>
      </c>
      <c r="J38" s="18">
        <f t="shared" si="10"/>
        <v>345</v>
      </c>
      <c r="K38" s="28">
        <f t="shared" si="2"/>
        <v>6375</v>
      </c>
      <c r="L38" s="28"/>
      <c r="M38" s="37">
        <v>3607.22</v>
      </c>
      <c r="N38" s="28">
        <v>25</v>
      </c>
      <c r="O38" s="28">
        <f t="shared" si="3"/>
        <v>0</v>
      </c>
      <c r="P38" s="28">
        <f t="shared" si="4"/>
        <v>5405.2199999999993</v>
      </c>
      <c r="Q38" s="28">
        <f t="shared" si="5"/>
        <v>24594.78</v>
      </c>
    </row>
    <row r="39" spans="1:17" ht="27">
      <c r="A39" s="24">
        <f t="shared" si="7"/>
        <v>35</v>
      </c>
      <c r="B39" s="25" t="s">
        <v>86</v>
      </c>
      <c r="C39" s="25" t="s">
        <v>74</v>
      </c>
      <c r="D39" s="27">
        <v>30000</v>
      </c>
      <c r="E39" s="18">
        <f t="shared" si="8"/>
        <v>912</v>
      </c>
      <c r="F39" s="35"/>
      <c r="G39" s="18">
        <f t="shared" si="0"/>
        <v>861</v>
      </c>
      <c r="H39" s="18">
        <f t="shared" si="9"/>
        <v>2127</v>
      </c>
      <c r="I39" s="18">
        <f t="shared" si="1"/>
        <v>2130</v>
      </c>
      <c r="J39" s="18">
        <f t="shared" si="10"/>
        <v>345</v>
      </c>
      <c r="K39" s="28">
        <f t="shared" si="2"/>
        <v>6375</v>
      </c>
      <c r="L39" s="28"/>
      <c r="M39" s="29"/>
      <c r="N39" s="28">
        <v>25</v>
      </c>
      <c r="O39" s="28">
        <f t="shared" si="3"/>
        <v>0</v>
      </c>
      <c r="P39" s="28">
        <f t="shared" si="4"/>
        <v>1798</v>
      </c>
      <c r="Q39" s="28">
        <f t="shared" si="5"/>
        <v>28202</v>
      </c>
    </row>
    <row r="40" spans="1:17" ht="54">
      <c r="A40" s="24">
        <f t="shared" si="7"/>
        <v>36</v>
      </c>
      <c r="B40" s="25" t="s">
        <v>87</v>
      </c>
      <c r="C40" s="25" t="s">
        <v>88</v>
      </c>
      <c r="D40" s="36">
        <v>30000</v>
      </c>
      <c r="E40" s="18">
        <f t="shared" si="8"/>
        <v>912</v>
      </c>
      <c r="F40" s="35"/>
      <c r="G40" s="18">
        <f t="shared" si="0"/>
        <v>861</v>
      </c>
      <c r="H40" s="18">
        <f t="shared" si="9"/>
        <v>2127</v>
      </c>
      <c r="I40" s="18">
        <f t="shared" si="1"/>
        <v>2130</v>
      </c>
      <c r="J40" s="18">
        <f t="shared" si="10"/>
        <v>345</v>
      </c>
      <c r="K40" s="28">
        <f t="shared" si="2"/>
        <v>6375</v>
      </c>
      <c r="L40" s="28"/>
      <c r="M40" s="29"/>
      <c r="N40" s="28">
        <v>25</v>
      </c>
      <c r="O40" s="28">
        <f t="shared" si="3"/>
        <v>0</v>
      </c>
      <c r="P40" s="28">
        <f t="shared" si="4"/>
        <v>1798</v>
      </c>
      <c r="Q40" s="28">
        <f t="shared" si="5"/>
        <v>28202</v>
      </c>
    </row>
    <row r="41" spans="1:17" ht="40.5">
      <c r="A41" s="24">
        <f t="shared" si="7"/>
        <v>37</v>
      </c>
      <c r="B41" s="25" t="s">
        <v>89</v>
      </c>
      <c r="C41" s="25" t="s">
        <v>90</v>
      </c>
      <c r="D41" s="32">
        <v>30000</v>
      </c>
      <c r="E41" s="18">
        <f t="shared" si="8"/>
        <v>912</v>
      </c>
      <c r="F41" s="35">
        <v>1350.12</v>
      </c>
      <c r="G41" s="18">
        <f t="shared" si="0"/>
        <v>861</v>
      </c>
      <c r="H41" s="18">
        <f t="shared" si="9"/>
        <v>2127</v>
      </c>
      <c r="I41" s="18">
        <f t="shared" si="1"/>
        <v>2130</v>
      </c>
      <c r="J41" s="18">
        <f t="shared" si="10"/>
        <v>345</v>
      </c>
      <c r="K41" s="28">
        <f t="shared" si="2"/>
        <v>7725.12</v>
      </c>
      <c r="L41" s="28"/>
      <c r="M41" s="37">
        <v>1000</v>
      </c>
      <c r="N41" s="28">
        <v>25</v>
      </c>
      <c r="O41" s="28">
        <f t="shared" si="3"/>
        <v>0</v>
      </c>
      <c r="P41" s="28">
        <f t="shared" si="4"/>
        <v>4148.12</v>
      </c>
      <c r="Q41" s="28">
        <f t="shared" si="5"/>
        <v>25851.88</v>
      </c>
    </row>
    <row r="42" spans="1:17" ht="27">
      <c r="A42" s="24">
        <f t="shared" si="7"/>
        <v>38</v>
      </c>
      <c r="B42" s="25" t="s">
        <v>91</v>
      </c>
      <c r="C42" s="25" t="s">
        <v>92</v>
      </c>
      <c r="D42" s="27">
        <v>25000</v>
      </c>
      <c r="E42" s="18">
        <f t="shared" si="8"/>
        <v>760</v>
      </c>
      <c r="F42" s="35"/>
      <c r="G42" s="18">
        <f t="shared" si="0"/>
        <v>717.5</v>
      </c>
      <c r="H42" s="18">
        <f t="shared" si="9"/>
        <v>1772.5000000000002</v>
      </c>
      <c r="I42" s="18">
        <f t="shared" si="1"/>
        <v>1774.9999999999998</v>
      </c>
      <c r="J42" s="18">
        <f t="shared" si="10"/>
        <v>287.5</v>
      </c>
      <c r="K42" s="28">
        <f t="shared" si="2"/>
        <v>5312.5</v>
      </c>
      <c r="L42" s="28"/>
      <c r="M42" s="37">
        <v>10604.29</v>
      </c>
      <c r="N42" s="28">
        <v>25</v>
      </c>
      <c r="O42" s="28">
        <f t="shared" si="3"/>
        <v>0</v>
      </c>
      <c r="P42" s="28">
        <f t="shared" si="4"/>
        <v>12106.79</v>
      </c>
      <c r="Q42" s="28">
        <f t="shared" si="5"/>
        <v>12893.21</v>
      </c>
    </row>
    <row r="43" spans="1:17" ht="40.5">
      <c r="A43" s="24">
        <f t="shared" si="7"/>
        <v>39</v>
      </c>
      <c r="B43" s="25" t="s">
        <v>93</v>
      </c>
      <c r="C43" s="25" t="s">
        <v>94</v>
      </c>
      <c r="D43" s="32">
        <v>25000</v>
      </c>
      <c r="E43" s="18">
        <f t="shared" si="8"/>
        <v>760</v>
      </c>
      <c r="F43" s="35"/>
      <c r="G43" s="18">
        <f t="shared" si="0"/>
        <v>717.5</v>
      </c>
      <c r="H43" s="18">
        <f t="shared" si="9"/>
        <v>1772.5000000000002</v>
      </c>
      <c r="I43" s="18">
        <f t="shared" si="1"/>
        <v>1774.9999999999998</v>
      </c>
      <c r="J43" s="18">
        <f t="shared" si="10"/>
        <v>287.5</v>
      </c>
      <c r="K43" s="28">
        <f t="shared" si="2"/>
        <v>5312.5</v>
      </c>
      <c r="L43" s="28"/>
      <c r="M43" s="29"/>
      <c r="N43" s="28">
        <v>25</v>
      </c>
      <c r="O43" s="28">
        <f t="shared" si="3"/>
        <v>0</v>
      </c>
      <c r="P43" s="28">
        <f t="shared" si="4"/>
        <v>1502.5</v>
      </c>
      <c r="Q43" s="28">
        <f t="shared" si="5"/>
        <v>23497.5</v>
      </c>
    </row>
    <row r="44" spans="1:17" ht="40.5">
      <c r="A44" s="24">
        <f t="shared" si="7"/>
        <v>40</v>
      </c>
      <c r="B44" s="25" t="s">
        <v>95</v>
      </c>
      <c r="C44" s="25" t="s">
        <v>96</v>
      </c>
      <c r="D44" s="32">
        <v>25000</v>
      </c>
      <c r="E44" s="18">
        <f t="shared" si="8"/>
        <v>760</v>
      </c>
      <c r="F44" s="35"/>
      <c r="G44" s="18">
        <f t="shared" si="0"/>
        <v>717.5</v>
      </c>
      <c r="H44" s="18">
        <f t="shared" si="9"/>
        <v>1772.5000000000002</v>
      </c>
      <c r="I44" s="18">
        <f t="shared" si="1"/>
        <v>1774.9999999999998</v>
      </c>
      <c r="J44" s="18">
        <f t="shared" si="10"/>
        <v>287.5</v>
      </c>
      <c r="K44" s="28">
        <f t="shared" si="2"/>
        <v>5312.5</v>
      </c>
      <c r="L44" s="28"/>
      <c r="M44" s="29"/>
      <c r="N44" s="28">
        <v>25</v>
      </c>
      <c r="O44" s="28">
        <f t="shared" si="3"/>
        <v>0</v>
      </c>
      <c r="P44" s="28">
        <f t="shared" si="4"/>
        <v>1502.5</v>
      </c>
      <c r="Q44" s="28">
        <f t="shared" si="5"/>
        <v>23497.5</v>
      </c>
    </row>
    <row r="45" spans="1:17" ht="22.5">
      <c r="A45" s="24">
        <f t="shared" si="7"/>
        <v>41</v>
      </c>
      <c r="B45" s="44" t="s">
        <v>97</v>
      </c>
      <c r="C45" s="45" t="s">
        <v>81</v>
      </c>
      <c r="D45" s="46">
        <v>25000</v>
      </c>
      <c r="E45" s="18">
        <f t="shared" si="8"/>
        <v>760</v>
      </c>
      <c r="F45" s="35"/>
      <c r="G45" s="18">
        <f t="shared" si="0"/>
        <v>717.5</v>
      </c>
      <c r="H45" s="18">
        <f t="shared" si="9"/>
        <v>1772.5000000000002</v>
      </c>
      <c r="I45" s="18">
        <f t="shared" si="1"/>
        <v>1774.9999999999998</v>
      </c>
      <c r="J45" s="18">
        <f t="shared" si="10"/>
        <v>287.5</v>
      </c>
      <c r="K45" s="28">
        <f t="shared" si="2"/>
        <v>5312.5</v>
      </c>
      <c r="L45" s="28"/>
      <c r="M45" s="29"/>
      <c r="N45" s="28">
        <v>25</v>
      </c>
      <c r="O45" s="28">
        <f t="shared" si="3"/>
        <v>0</v>
      </c>
      <c r="P45" s="28">
        <f t="shared" si="4"/>
        <v>1502.5</v>
      </c>
      <c r="Q45" s="28">
        <f t="shared" si="5"/>
        <v>23497.5</v>
      </c>
    </row>
    <row r="46" spans="1:17" ht="33.75">
      <c r="A46" s="24">
        <f t="shared" si="7"/>
        <v>42</v>
      </c>
      <c r="B46" s="47" t="s">
        <v>98</v>
      </c>
      <c r="C46" s="45" t="s">
        <v>74</v>
      </c>
      <c r="D46" s="46">
        <v>25000</v>
      </c>
      <c r="E46" s="18">
        <f t="shared" si="8"/>
        <v>760</v>
      </c>
      <c r="F46" s="35"/>
      <c r="G46" s="18">
        <f t="shared" si="0"/>
        <v>717.5</v>
      </c>
      <c r="H46" s="18">
        <f t="shared" si="9"/>
        <v>1772.5000000000002</v>
      </c>
      <c r="I46" s="18">
        <f t="shared" si="1"/>
        <v>1774.9999999999998</v>
      </c>
      <c r="J46" s="18">
        <f t="shared" si="10"/>
        <v>287.5</v>
      </c>
      <c r="K46" s="28">
        <f t="shared" si="2"/>
        <v>5312.5</v>
      </c>
      <c r="L46" s="28"/>
      <c r="M46" s="29"/>
      <c r="N46" s="28">
        <v>25</v>
      </c>
      <c r="O46" s="28">
        <f t="shared" si="3"/>
        <v>0</v>
      </c>
      <c r="P46" s="28">
        <f t="shared" si="4"/>
        <v>1502.5</v>
      </c>
      <c r="Q46" s="28">
        <f t="shared" si="5"/>
        <v>23497.5</v>
      </c>
    </row>
    <row r="47" spans="1:17" ht="40.5">
      <c r="A47" s="24">
        <f t="shared" si="7"/>
        <v>43</v>
      </c>
      <c r="B47" s="25" t="s">
        <v>99</v>
      </c>
      <c r="C47" s="25" t="s">
        <v>74</v>
      </c>
      <c r="D47" s="27">
        <v>20000</v>
      </c>
      <c r="E47" s="18">
        <f t="shared" si="8"/>
        <v>608</v>
      </c>
      <c r="F47" s="35"/>
      <c r="G47" s="18">
        <f t="shared" si="0"/>
        <v>574</v>
      </c>
      <c r="H47" s="18">
        <f t="shared" si="9"/>
        <v>1418</v>
      </c>
      <c r="I47" s="18">
        <f t="shared" si="1"/>
        <v>1419.9999999999998</v>
      </c>
      <c r="J47" s="18">
        <f t="shared" si="10"/>
        <v>230</v>
      </c>
      <c r="K47" s="28">
        <f t="shared" si="2"/>
        <v>4250</v>
      </c>
      <c r="L47" s="28"/>
      <c r="M47" s="29"/>
      <c r="N47" s="28">
        <v>25</v>
      </c>
      <c r="O47" s="28">
        <f t="shared" si="3"/>
        <v>0</v>
      </c>
      <c r="P47" s="28">
        <f t="shared" si="4"/>
        <v>1207</v>
      </c>
      <c r="Q47" s="28">
        <f t="shared" si="5"/>
        <v>18793</v>
      </c>
    </row>
    <row r="48" spans="1:17" ht="40.5">
      <c r="A48" s="24">
        <f t="shared" si="7"/>
        <v>44</v>
      </c>
      <c r="B48" s="25" t="s">
        <v>100</v>
      </c>
      <c r="C48" s="25" t="s">
        <v>92</v>
      </c>
      <c r="D48" s="32">
        <v>20000</v>
      </c>
      <c r="E48" s="18">
        <f t="shared" si="8"/>
        <v>608</v>
      </c>
      <c r="F48" s="35"/>
      <c r="G48" s="18">
        <f t="shared" si="0"/>
        <v>574</v>
      </c>
      <c r="H48" s="18">
        <f t="shared" si="9"/>
        <v>1418</v>
      </c>
      <c r="I48" s="18">
        <f t="shared" si="1"/>
        <v>1419.9999999999998</v>
      </c>
      <c r="J48" s="18">
        <f t="shared" si="10"/>
        <v>230</v>
      </c>
      <c r="K48" s="28">
        <f t="shared" si="2"/>
        <v>4250</v>
      </c>
      <c r="L48" s="28"/>
      <c r="M48" s="37">
        <v>7073</v>
      </c>
      <c r="N48" s="28">
        <v>25</v>
      </c>
      <c r="O48" s="28">
        <f t="shared" si="3"/>
        <v>0</v>
      </c>
      <c r="P48" s="28">
        <f t="shared" si="4"/>
        <v>8280</v>
      </c>
      <c r="Q48" s="28">
        <f t="shared" si="5"/>
        <v>11720</v>
      </c>
    </row>
    <row r="49" spans="1:17" ht="27">
      <c r="A49" s="24">
        <f t="shared" si="7"/>
        <v>45</v>
      </c>
      <c r="B49" s="30" t="s">
        <v>101</v>
      </c>
      <c r="C49" s="30" t="s">
        <v>102</v>
      </c>
      <c r="D49" s="32">
        <v>20000</v>
      </c>
      <c r="E49" s="18">
        <f t="shared" si="8"/>
        <v>608</v>
      </c>
      <c r="F49" s="35"/>
      <c r="G49" s="18">
        <f t="shared" si="0"/>
        <v>574</v>
      </c>
      <c r="H49" s="18">
        <f t="shared" si="9"/>
        <v>1418</v>
      </c>
      <c r="I49" s="18">
        <f t="shared" si="1"/>
        <v>1419.9999999999998</v>
      </c>
      <c r="J49" s="18">
        <f t="shared" si="10"/>
        <v>230</v>
      </c>
      <c r="K49" s="28">
        <f t="shared" si="2"/>
        <v>4250</v>
      </c>
      <c r="L49" s="28"/>
      <c r="M49" s="29"/>
      <c r="N49" s="28">
        <v>25</v>
      </c>
      <c r="O49" s="28">
        <f t="shared" si="3"/>
        <v>0</v>
      </c>
      <c r="P49" s="28">
        <f t="shared" si="4"/>
        <v>1207</v>
      </c>
      <c r="Q49" s="28">
        <f t="shared" si="5"/>
        <v>18793</v>
      </c>
    </row>
    <row r="50" spans="1:17" ht="40.5">
      <c r="A50" s="24">
        <f t="shared" si="7"/>
        <v>46</v>
      </c>
      <c r="B50" s="25" t="s">
        <v>103</v>
      </c>
      <c r="C50" s="25" t="s">
        <v>102</v>
      </c>
      <c r="D50" s="27">
        <v>20000</v>
      </c>
      <c r="E50" s="18">
        <f t="shared" si="8"/>
        <v>608</v>
      </c>
      <c r="F50" s="35"/>
      <c r="G50" s="18">
        <f t="shared" si="0"/>
        <v>574</v>
      </c>
      <c r="H50" s="18">
        <f t="shared" si="9"/>
        <v>1418</v>
      </c>
      <c r="I50" s="18">
        <f t="shared" si="1"/>
        <v>1419.9999999999998</v>
      </c>
      <c r="J50" s="18">
        <f t="shared" si="10"/>
        <v>230</v>
      </c>
      <c r="K50" s="28">
        <f t="shared" si="2"/>
        <v>4250</v>
      </c>
      <c r="L50" s="28"/>
      <c r="M50" s="37">
        <v>2394</v>
      </c>
      <c r="N50" s="28">
        <v>25</v>
      </c>
      <c r="O50" s="28">
        <f t="shared" si="3"/>
        <v>0</v>
      </c>
      <c r="P50" s="28">
        <f t="shared" si="4"/>
        <v>3601</v>
      </c>
      <c r="Q50" s="28">
        <f t="shared" si="5"/>
        <v>16399</v>
      </c>
    </row>
    <row r="51" spans="1:17" ht="27">
      <c r="A51" s="24">
        <f t="shared" si="7"/>
        <v>47</v>
      </c>
      <c r="B51" s="25" t="s">
        <v>104</v>
      </c>
      <c r="C51" s="25" t="s">
        <v>105</v>
      </c>
      <c r="D51" s="27">
        <v>15000</v>
      </c>
      <c r="E51" s="18">
        <f t="shared" si="8"/>
        <v>456</v>
      </c>
      <c r="F51" s="35"/>
      <c r="G51" s="18">
        <f t="shared" si="0"/>
        <v>430.5</v>
      </c>
      <c r="H51" s="18">
        <f t="shared" si="9"/>
        <v>1063.5</v>
      </c>
      <c r="I51" s="18">
        <f t="shared" si="1"/>
        <v>1065</v>
      </c>
      <c r="J51" s="18">
        <f t="shared" si="10"/>
        <v>172.5</v>
      </c>
      <c r="K51" s="28">
        <f t="shared" si="2"/>
        <v>3187.5</v>
      </c>
      <c r="L51" s="28"/>
      <c r="M51" s="29"/>
      <c r="N51" s="28">
        <v>25</v>
      </c>
      <c r="O51" s="28">
        <f t="shared" si="3"/>
        <v>0</v>
      </c>
      <c r="P51" s="28">
        <f t="shared" si="4"/>
        <v>911.5</v>
      </c>
      <c r="Q51" s="28">
        <f t="shared" si="5"/>
        <v>14088.5</v>
      </c>
    </row>
    <row r="52" spans="1:17" ht="40.5">
      <c r="A52" s="24">
        <f t="shared" si="7"/>
        <v>48</v>
      </c>
      <c r="B52" s="25" t="s">
        <v>106</v>
      </c>
      <c r="C52" s="25" t="s">
        <v>107</v>
      </c>
      <c r="D52" s="27">
        <v>12000</v>
      </c>
      <c r="E52" s="18">
        <f t="shared" si="8"/>
        <v>364.8</v>
      </c>
      <c r="F52" s="35"/>
      <c r="G52" s="18">
        <f t="shared" si="0"/>
        <v>344.4</v>
      </c>
      <c r="H52" s="18">
        <f t="shared" si="9"/>
        <v>850.80000000000007</v>
      </c>
      <c r="I52" s="18">
        <f t="shared" si="1"/>
        <v>851.99999999999989</v>
      </c>
      <c r="J52" s="18">
        <f t="shared" si="10"/>
        <v>138</v>
      </c>
      <c r="K52" s="28">
        <f t="shared" si="2"/>
        <v>2550</v>
      </c>
      <c r="L52" s="28"/>
      <c r="M52" s="29"/>
      <c r="N52" s="28">
        <v>25</v>
      </c>
      <c r="O52" s="28">
        <f t="shared" si="3"/>
        <v>0</v>
      </c>
      <c r="P52" s="28">
        <f t="shared" si="4"/>
        <v>734.2</v>
      </c>
      <c r="Q52" s="28">
        <f t="shared" si="5"/>
        <v>11265.8</v>
      </c>
    </row>
    <row r="53" spans="1:17" ht="40.5">
      <c r="A53" s="24">
        <f t="shared" si="7"/>
        <v>49</v>
      </c>
      <c r="B53" s="25" t="s">
        <v>108</v>
      </c>
      <c r="C53" s="25" t="s">
        <v>74</v>
      </c>
      <c r="D53" s="36">
        <v>10000</v>
      </c>
      <c r="E53" s="18">
        <f t="shared" si="8"/>
        <v>304</v>
      </c>
      <c r="F53" s="35"/>
      <c r="G53" s="18">
        <f t="shared" si="0"/>
        <v>287</v>
      </c>
      <c r="H53" s="18">
        <f t="shared" si="9"/>
        <v>709</v>
      </c>
      <c r="I53" s="18">
        <f t="shared" si="1"/>
        <v>709.99999999999989</v>
      </c>
      <c r="J53" s="18">
        <f t="shared" si="10"/>
        <v>115</v>
      </c>
      <c r="K53" s="28">
        <f t="shared" si="2"/>
        <v>2125</v>
      </c>
      <c r="L53" s="28"/>
      <c r="M53" s="29"/>
      <c r="N53" s="28">
        <v>25</v>
      </c>
      <c r="O53" s="28">
        <f t="shared" si="3"/>
        <v>0</v>
      </c>
      <c r="P53" s="28">
        <f t="shared" si="4"/>
        <v>616</v>
      </c>
      <c r="Q53" s="28">
        <f t="shared" si="5"/>
        <v>9384</v>
      </c>
    </row>
    <row r="54" spans="1:17" ht="15.75">
      <c r="A54" s="1"/>
      <c r="B54" s="26" t="s">
        <v>109</v>
      </c>
      <c r="C54" s="26"/>
      <c r="D54" s="48">
        <f t="shared" ref="D54:Q54" si="11">SUM(D5:D53)</f>
        <v>2442000</v>
      </c>
      <c r="E54" s="48">
        <f t="shared" si="11"/>
        <v>72139.199999999997</v>
      </c>
      <c r="F54" s="48">
        <f t="shared" si="11"/>
        <v>6750.5999999999995</v>
      </c>
      <c r="G54" s="48">
        <f t="shared" si="11"/>
        <v>70085.399999999994</v>
      </c>
      <c r="H54" s="48">
        <f t="shared" si="11"/>
        <v>168245.69999999998</v>
      </c>
      <c r="I54" s="48">
        <f t="shared" si="11"/>
        <v>173381.99999999997</v>
      </c>
      <c r="J54" s="48">
        <f t="shared" si="11"/>
        <v>23039.100000000002</v>
      </c>
      <c r="K54" s="48">
        <f t="shared" si="11"/>
        <v>513642.00000000006</v>
      </c>
      <c r="L54" s="48">
        <f t="shared" si="11"/>
        <v>9733.7200000000012</v>
      </c>
      <c r="M54" s="49">
        <f t="shared" si="11"/>
        <v>66334.63</v>
      </c>
      <c r="N54" s="48">
        <f t="shared" si="11"/>
        <v>1225</v>
      </c>
      <c r="O54" s="48">
        <f t="shared" si="11"/>
        <v>165315.16870833337</v>
      </c>
      <c r="P54" s="48">
        <f t="shared" si="11"/>
        <v>391583.71870833321</v>
      </c>
      <c r="Q54" s="48">
        <f t="shared" si="11"/>
        <v>2050416.2812916662</v>
      </c>
    </row>
    <row r="55" spans="1:17" ht="30">
      <c r="A55" s="1"/>
      <c r="B55" s="50"/>
      <c r="C55" s="51"/>
      <c r="D55" s="52" t="s">
        <v>110</v>
      </c>
      <c r="E55" s="53" t="s">
        <v>111</v>
      </c>
      <c r="F55" s="53" t="s">
        <v>111</v>
      </c>
      <c r="G55" s="54" t="s">
        <v>112</v>
      </c>
      <c r="H55" s="26"/>
      <c r="I55" s="55"/>
      <c r="J55" s="26"/>
      <c r="K55" s="26"/>
      <c r="L55" s="26"/>
      <c r="M55" s="56" t="s">
        <v>113</v>
      </c>
      <c r="N55" s="54" t="s">
        <v>114</v>
      </c>
      <c r="O55" s="54" t="s">
        <v>115</v>
      </c>
      <c r="P55" s="26"/>
      <c r="Q55" s="26"/>
    </row>
    <row r="56" spans="1:17" ht="15.7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8"/>
      <c r="N56" s="57"/>
      <c r="O56" s="57"/>
      <c r="P56" s="57"/>
      <c r="Q56" s="57"/>
    </row>
    <row r="57" spans="1:17" ht="18">
      <c r="A57" s="59"/>
      <c r="B57" s="60" t="s">
        <v>116</v>
      </c>
      <c r="C57" s="60"/>
      <c r="D57" s="62" t="s">
        <v>117</v>
      </c>
      <c r="E57" s="3"/>
      <c r="F57" s="63"/>
      <c r="G57" s="64"/>
      <c r="H57" s="64"/>
      <c r="I57" s="62" t="s">
        <v>118</v>
      </c>
      <c r="J57" s="3"/>
      <c r="K57" s="65"/>
      <c r="L57" s="65"/>
      <c r="M57" s="66"/>
      <c r="N57" s="65"/>
      <c r="O57" s="67"/>
      <c r="P57" s="57"/>
      <c r="Q57" s="68"/>
    </row>
    <row r="58" spans="1:17" ht="18">
      <c r="A58" s="59"/>
      <c r="B58" s="62"/>
      <c r="C58" s="62"/>
      <c r="D58" s="63"/>
      <c r="E58" s="60"/>
      <c r="F58" s="60"/>
      <c r="G58" s="60"/>
      <c r="H58" s="60"/>
      <c r="I58" s="60"/>
      <c r="J58" s="60"/>
      <c r="K58" s="60"/>
      <c r="L58" s="60"/>
      <c r="M58" s="69"/>
      <c r="N58" s="60"/>
      <c r="O58" s="68"/>
      <c r="P58" s="57"/>
      <c r="Q58" s="57"/>
    </row>
    <row r="59" spans="1:17" ht="18">
      <c r="A59" s="59"/>
      <c r="B59" s="62"/>
      <c r="C59" s="62"/>
      <c r="D59" s="61"/>
      <c r="E59" s="60"/>
      <c r="F59" s="60"/>
      <c r="G59" s="70"/>
      <c r="H59" s="61"/>
      <c r="I59" s="60"/>
      <c r="J59" s="60"/>
      <c r="K59" s="60"/>
      <c r="L59" s="60"/>
      <c r="M59" s="71"/>
      <c r="N59" s="61"/>
      <c r="O59" s="59"/>
      <c r="P59" s="57"/>
      <c r="Q59" s="57"/>
    </row>
    <row r="60" spans="1:17" ht="18">
      <c r="A60" s="59"/>
      <c r="B60" s="72" t="s">
        <v>119</v>
      </c>
      <c r="C60" s="72"/>
      <c r="D60" s="61"/>
      <c r="E60" s="73" t="s">
        <v>120</v>
      </c>
      <c r="F60" s="3"/>
      <c r="G60" s="3"/>
      <c r="H60" s="61"/>
      <c r="I60" s="60"/>
      <c r="J60" s="70"/>
      <c r="K60" s="74" t="s">
        <v>121</v>
      </c>
      <c r="L60" s="3"/>
      <c r="M60" s="3"/>
      <c r="N60" s="3"/>
      <c r="O60" s="59"/>
      <c r="P60" s="57"/>
      <c r="Q60" s="57"/>
    </row>
    <row r="61" spans="1:17" ht="18">
      <c r="A61" s="59"/>
      <c r="B61" s="72"/>
      <c r="C61" s="72"/>
      <c r="D61" s="61"/>
      <c r="E61" s="3"/>
      <c r="F61" s="3"/>
      <c r="G61" s="3"/>
      <c r="H61" s="75"/>
      <c r="I61" s="60"/>
      <c r="J61" s="61"/>
      <c r="K61" s="3"/>
      <c r="L61" s="3"/>
      <c r="M61" s="3"/>
      <c r="N61" s="3"/>
      <c r="O61" s="59"/>
      <c r="P61" s="68"/>
      <c r="Q61" s="57"/>
    </row>
    <row r="62" spans="1:17" ht="15.7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8"/>
      <c r="N62" s="57"/>
      <c r="O62" s="57"/>
      <c r="P62" s="68"/>
      <c r="Q62" s="57"/>
    </row>
    <row r="63" spans="1:17" ht="15.75">
      <c r="A63" s="57"/>
      <c r="B63" s="57"/>
      <c r="C63" s="57"/>
      <c r="D63" s="68"/>
      <c r="E63" s="68"/>
      <c r="F63" s="57"/>
      <c r="G63" s="57"/>
      <c r="H63" s="57"/>
      <c r="I63" s="68"/>
      <c r="J63" s="57"/>
      <c r="K63" s="68"/>
      <c r="L63" s="57"/>
      <c r="M63" s="58"/>
      <c r="N63" s="57"/>
      <c r="O63" s="57"/>
      <c r="P63" s="57"/>
      <c r="Q63" s="57"/>
    </row>
    <row r="64" spans="1:17" ht="15.75">
      <c r="A64" s="57"/>
      <c r="B64" s="57"/>
      <c r="C64" s="57"/>
      <c r="D64" s="68"/>
      <c r="E64" s="68"/>
      <c r="F64" s="57"/>
      <c r="G64" s="57"/>
      <c r="H64" s="57"/>
      <c r="I64" s="68"/>
      <c r="J64" s="57"/>
      <c r="K64" s="57"/>
      <c r="L64" s="68"/>
      <c r="M64" s="58"/>
      <c r="N64" s="57"/>
      <c r="O64" s="68"/>
      <c r="P64" s="57"/>
      <c r="Q64" s="57"/>
    </row>
    <row r="65" spans="1:17" ht="15.75">
      <c r="A65" s="57"/>
      <c r="B65" s="57"/>
      <c r="C65" s="57"/>
      <c r="D65" s="68"/>
      <c r="E65" s="57"/>
      <c r="F65" s="57"/>
      <c r="G65" s="57"/>
      <c r="H65" s="57"/>
      <c r="I65" s="57"/>
      <c r="J65" s="57"/>
      <c r="K65" s="57"/>
      <c r="L65" s="68"/>
      <c r="M65" s="58"/>
      <c r="N65" s="57"/>
      <c r="O65" s="57"/>
      <c r="P65" s="57"/>
      <c r="Q65" s="57"/>
    </row>
    <row r="66" spans="1:17" ht="15.75">
      <c r="A66" s="57"/>
      <c r="B66" s="57"/>
      <c r="C66" s="57"/>
      <c r="D66" s="57"/>
      <c r="E66" s="57"/>
      <c r="F66" s="57"/>
      <c r="G66" s="57"/>
      <c r="H66" s="57"/>
      <c r="I66" s="68"/>
      <c r="J66" s="57"/>
      <c r="K66" s="68"/>
      <c r="L66" s="68"/>
      <c r="M66" s="58"/>
      <c r="N66" s="57"/>
      <c r="O66" s="57"/>
      <c r="P66" s="57"/>
      <c r="Q66" s="57"/>
    </row>
    <row r="67" spans="1:17" ht="15.75">
      <c r="A67" s="57"/>
      <c r="B67" s="57"/>
      <c r="C67" s="57"/>
      <c r="D67" s="57"/>
      <c r="E67" s="57"/>
      <c r="F67" s="57"/>
      <c r="G67" s="57"/>
      <c r="H67" s="57"/>
      <c r="I67" s="68"/>
      <c r="J67" s="68"/>
      <c r="K67" s="57"/>
      <c r="L67" s="57"/>
      <c r="M67" s="58"/>
      <c r="N67" s="57"/>
      <c r="O67" s="57"/>
      <c r="P67" s="57"/>
      <c r="Q67" s="57"/>
    </row>
    <row r="68" spans="1:17" ht="15.7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8"/>
      <c r="N68" s="57"/>
      <c r="O68" s="57"/>
      <c r="P68" s="57"/>
      <c r="Q68" s="57"/>
    </row>
    <row r="69" spans="1:17" ht="15.7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8"/>
      <c r="N69" s="57"/>
      <c r="O69" s="57"/>
      <c r="P69" s="57"/>
      <c r="Q69" s="57"/>
    </row>
    <row r="70" spans="1:17" ht="15.7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8"/>
      <c r="N70" s="57"/>
      <c r="O70" s="57"/>
      <c r="P70" s="57"/>
      <c r="Q70" s="57"/>
    </row>
    <row r="71" spans="1:17" ht="15.7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8"/>
      <c r="N71" s="57"/>
      <c r="O71" s="57"/>
      <c r="P71" s="57"/>
      <c r="Q71" s="57"/>
    </row>
    <row r="72" spans="1:17" ht="15.7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8"/>
      <c r="N72" s="57"/>
      <c r="O72" s="57"/>
      <c r="P72" s="57"/>
      <c r="Q72" s="57"/>
    </row>
    <row r="73" spans="1:17" ht="15.7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8"/>
      <c r="N73" s="57"/>
      <c r="O73" s="57"/>
      <c r="P73" s="57"/>
      <c r="Q73" s="57"/>
    </row>
    <row r="74" spans="1:17" ht="15.7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8"/>
      <c r="N74" s="57"/>
      <c r="O74" s="57"/>
      <c r="P74" s="57"/>
      <c r="Q74" s="57"/>
    </row>
    <row r="75" spans="1:17" ht="15.7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8"/>
      <c r="N75" s="57"/>
      <c r="O75" s="57"/>
      <c r="P75" s="57"/>
      <c r="Q75" s="57"/>
    </row>
    <row r="76" spans="1:17" ht="15.7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8"/>
      <c r="N76" s="57"/>
      <c r="O76" s="57"/>
      <c r="P76" s="57"/>
      <c r="Q76" s="57"/>
    </row>
    <row r="77" spans="1:17" ht="15.7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8"/>
      <c r="N77" s="57"/>
      <c r="O77" s="57"/>
      <c r="P77" s="57"/>
      <c r="Q77" s="57"/>
    </row>
    <row r="78" spans="1:17" ht="15.7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8"/>
      <c r="N78" s="57"/>
      <c r="O78" s="57"/>
      <c r="P78" s="57"/>
      <c r="Q78" s="57"/>
    </row>
    <row r="79" spans="1:17" ht="15.7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8"/>
      <c r="N79" s="57"/>
      <c r="O79" s="57"/>
      <c r="P79" s="57"/>
      <c r="Q79" s="57"/>
    </row>
    <row r="80" spans="1:17" ht="15.7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8"/>
      <c r="N80" s="57"/>
      <c r="O80" s="57"/>
      <c r="P80" s="57"/>
      <c r="Q80" s="57"/>
    </row>
    <row r="81" spans="1:17" ht="15.7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8"/>
      <c r="N81" s="57"/>
      <c r="O81" s="57"/>
      <c r="P81" s="57"/>
      <c r="Q81" s="57"/>
    </row>
    <row r="82" spans="1:17" ht="15.7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8"/>
      <c r="N82" s="57"/>
      <c r="O82" s="57"/>
      <c r="P82" s="57"/>
      <c r="Q82" s="57"/>
    </row>
    <row r="83" spans="1:17" ht="15.7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8"/>
      <c r="N83" s="57"/>
      <c r="O83" s="57"/>
      <c r="P83" s="57"/>
      <c r="Q83" s="57"/>
    </row>
  </sheetData>
  <mergeCells count="18">
    <mergeCell ref="B58:C59"/>
    <mergeCell ref="B60:C61"/>
    <mergeCell ref="E60:G61"/>
    <mergeCell ref="K60:N61"/>
    <mergeCell ref="M3:O3"/>
    <mergeCell ref="P3:P4"/>
    <mergeCell ref="Q3:Q4"/>
    <mergeCell ref="B55:C55"/>
    <mergeCell ref="D57:E57"/>
    <mergeCell ref="I57:J57"/>
    <mergeCell ref="A1:Q1"/>
    <mergeCell ref="B2:Q2"/>
    <mergeCell ref="B3:B4"/>
    <mergeCell ref="C3:C4"/>
    <mergeCell ref="D3:D4"/>
    <mergeCell ref="E3:G3"/>
    <mergeCell ref="H3:J3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Noviembre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2025-07-03T18:30:42Z</dcterms:created>
  <dcterms:modified xsi:type="dcterms:W3CDTF">2025-07-03T18:31:58Z</dcterms:modified>
</cp:coreProperties>
</file>