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Empleados Fijos/Marzo/"/>
    </mc:Choice>
  </mc:AlternateContent>
  <xr:revisionPtr revIDLastSave="27" documentId="8_{5683329B-2274-433B-9B45-4682B1424E8D}" xr6:coauthVersionLast="47" xr6:coauthVersionMax="47" xr10:uidLastSave="{5D7A0332-3EDA-4472-89A6-81A31432BFA0}"/>
  <bookViews>
    <workbookView xWindow="-120" yWindow="-120" windowWidth="29040" windowHeight="15720" xr2:uid="{01DBDFAB-8FB7-4701-98CC-5550CDE7C39F}"/>
  </bookViews>
  <sheets>
    <sheet name="Fijos Marz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F26" i="1"/>
  <c r="D26" i="1"/>
  <c r="J25" i="1"/>
  <c r="I25" i="1"/>
  <c r="H25" i="1"/>
  <c r="G25" i="1"/>
  <c r="E25" i="1"/>
  <c r="J24" i="1"/>
  <c r="I24" i="1"/>
  <c r="H24" i="1"/>
  <c r="G24" i="1"/>
  <c r="E24" i="1"/>
  <c r="J23" i="1"/>
  <c r="I23" i="1"/>
  <c r="H23" i="1"/>
  <c r="G23" i="1"/>
  <c r="E23" i="1"/>
  <c r="O23" i="1" s="1"/>
  <c r="P23" i="1" s="1"/>
  <c r="J22" i="1"/>
  <c r="I22" i="1"/>
  <c r="H22" i="1"/>
  <c r="G22" i="1"/>
  <c r="E22" i="1"/>
  <c r="O22" i="1" s="1"/>
  <c r="P22" i="1" s="1"/>
  <c r="J21" i="1"/>
  <c r="I21" i="1"/>
  <c r="H21" i="1"/>
  <c r="G21" i="1"/>
  <c r="E21" i="1"/>
  <c r="J20" i="1"/>
  <c r="I20" i="1"/>
  <c r="H20" i="1"/>
  <c r="G20" i="1"/>
  <c r="E20" i="1"/>
  <c r="K20" i="1" s="1"/>
  <c r="J19" i="1"/>
  <c r="I19" i="1"/>
  <c r="H19" i="1"/>
  <c r="G19" i="1"/>
  <c r="E19" i="1"/>
  <c r="O19" i="1" s="1"/>
  <c r="P19" i="1" s="1"/>
  <c r="J18" i="1"/>
  <c r="I18" i="1"/>
  <c r="H18" i="1"/>
  <c r="G18" i="1"/>
  <c r="E18" i="1"/>
  <c r="J17" i="1"/>
  <c r="I17" i="1"/>
  <c r="H17" i="1"/>
  <c r="G17" i="1"/>
  <c r="E17" i="1"/>
  <c r="O17" i="1" s="1"/>
  <c r="P17" i="1" s="1"/>
  <c r="J16" i="1"/>
  <c r="I16" i="1"/>
  <c r="H16" i="1"/>
  <c r="G16" i="1"/>
  <c r="E16" i="1"/>
  <c r="J15" i="1"/>
  <c r="I15" i="1"/>
  <c r="H15" i="1"/>
  <c r="G15" i="1"/>
  <c r="E15" i="1"/>
  <c r="O15" i="1" s="1"/>
  <c r="P15" i="1" s="1"/>
  <c r="J14" i="1"/>
  <c r="I14" i="1"/>
  <c r="H14" i="1"/>
  <c r="G14" i="1"/>
  <c r="E14" i="1"/>
  <c r="J13" i="1"/>
  <c r="I13" i="1"/>
  <c r="H13" i="1"/>
  <c r="G13" i="1"/>
  <c r="E13" i="1"/>
  <c r="K13" i="1" s="1"/>
  <c r="J12" i="1"/>
  <c r="I12" i="1"/>
  <c r="H12" i="1"/>
  <c r="G12" i="1"/>
  <c r="E12" i="1"/>
  <c r="O12" i="1" s="1"/>
  <c r="P12" i="1" s="1"/>
  <c r="J11" i="1"/>
  <c r="I11" i="1"/>
  <c r="H11" i="1"/>
  <c r="G11" i="1"/>
  <c r="E11" i="1"/>
  <c r="J10" i="1"/>
  <c r="I10" i="1"/>
  <c r="H10" i="1"/>
  <c r="G10" i="1"/>
  <c r="E10" i="1"/>
  <c r="J9" i="1"/>
  <c r="I9" i="1"/>
  <c r="H9" i="1"/>
  <c r="G9" i="1"/>
  <c r="E9" i="1"/>
  <c r="O9" i="1" s="1"/>
  <c r="O16" i="1" l="1"/>
  <c r="P16" i="1" s="1"/>
  <c r="K24" i="1"/>
  <c r="O21" i="1"/>
  <c r="P21" i="1" s="1"/>
  <c r="O14" i="1"/>
  <c r="P14" i="1" s="1"/>
  <c r="O10" i="1"/>
  <c r="P10" i="1" s="1"/>
  <c r="O18" i="1"/>
  <c r="P18" i="1" s="1"/>
  <c r="K25" i="1"/>
  <c r="O25" i="1"/>
  <c r="P25" i="1" s="1"/>
  <c r="E26" i="1"/>
  <c r="K17" i="1"/>
  <c r="O24" i="1"/>
  <c r="P24" i="1" s="1"/>
  <c r="G26" i="1"/>
  <c r="O13" i="1"/>
  <c r="P13" i="1" s="1"/>
  <c r="H26" i="1"/>
  <c r="K10" i="1"/>
  <c r="O20" i="1"/>
  <c r="P20" i="1" s="1"/>
  <c r="J26" i="1"/>
  <c r="P9" i="1"/>
  <c r="K14" i="1"/>
  <c r="K21" i="1"/>
  <c r="K11" i="1"/>
  <c r="K18" i="1"/>
  <c r="O11" i="1"/>
  <c r="P11" i="1" s="1"/>
  <c r="K15" i="1"/>
  <c r="K22" i="1"/>
  <c r="K12" i="1"/>
  <c r="K19" i="1"/>
  <c r="I26" i="1"/>
  <c r="K9" i="1"/>
  <c r="K16" i="1"/>
  <c r="K23" i="1"/>
  <c r="K26" i="1" l="1"/>
  <c r="P26" i="1"/>
  <c r="O26" i="1"/>
</calcChain>
</file>

<file path=xl/sharedStrings.xml><?xml version="1.0" encoding="utf-8"?>
<sst xmlns="http://schemas.openxmlformats.org/spreadsheetml/2006/main" count="67" uniqueCount="63">
  <si>
    <t>Nombres y Apellidos</t>
  </si>
  <si>
    <t>Cargo</t>
  </si>
  <si>
    <t>Sueldo Bruto RD$</t>
  </si>
  <si>
    <t>Deduciones a Empleados SFS/TSS/</t>
  </si>
  <si>
    <t>Aportes Empleador</t>
  </si>
  <si>
    <t xml:space="preserve">Total Deduciones Empleados </t>
  </si>
  <si>
    <t>Neto a Pagar Valor RD$</t>
  </si>
  <si>
    <t>R.P 2.87%</t>
  </si>
  <si>
    <t>C.S.F.S 7.09%</t>
  </si>
  <si>
    <t>C.P 7.10%</t>
  </si>
  <si>
    <t>S.R.L 1.15%</t>
  </si>
  <si>
    <t>INAVI</t>
  </si>
  <si>
    <t>ISR</t>
  </si>
  <si>
    <t>TOTALES</t>
  </si>
  <si>
    <t>2.1.5.1.01</t>
  </si>
  <si>
    <t xml:space="preserve">
2.1.5.2.01</t>
  </si>
  <si>
    <t>2.4.5.2.02</t>
  </si>
  <si>
    <t>2.2.8.8.01</t>
  </si>
  <si>
    <t xml:space="preserve"> Nómina Empleados Fijos corresp. al mes de Marzo  2021</t>
  </si>
  <si>
    <t>Total TSS</t>
  </si>
  <si>
    <t>Otras Retenciones SEACOOP/INAVI/ISR</t>
  </si>
  <si>
    <t>S. F.S 3.04%</t>
  </si>
  <si>
    <t>P.C.A</t>
  </si>
  <si>
    <t>SEACOOP</t>
  </si>
  <si>
    <t xml:space="preserve">Kohuris Henríquez Disla </t>
  </si>
  <si>
    <t xml:space="preserve">Director General </t>
  </si>
  <si>
    <t>Henry Javier Rodriguez Cordero</t>
  </si>
  <si>
    <t>Representante de DIGERA en la Zona Sur</t>
  </si>
  <si>
    <t xml:space="preserve">Arturo Ramirez Castillo </t>
  </si>
  <si>
    <t>Enc. Depto de Gestion de Riesgos de DIGERA</t>
  </si>
  <si>
    <t>Juan José Aybar Rodríguez</t>
  </si>
  <si>
    <t>Enc. División de Contabilidad</t>
  </si>
  <si>
    <t>Yeudys Alberto
 Sierra Pérez</t>
  </si>
  <si>
    <t>Enc. Dpto. Tecnologia</t>
  </si>
  <si>
    <t>Florentino Antonio Aquino Acosta</t>
  </si>
  <si>
    <t>Analista de Planificación Agropecuaria</t>
  </si>
  <si>
    <t>Juan Miguel Baez Ramirez</t>
  </si>
  <si>
    <t>Analista Informatico de DIGERA</t>
  </si>
  <si>
    <t>Mayra Jacqueline Puello Avalo</t>
  </si>
  <si>
    <t>Sec. Ejecutiva</t>
  </si>
  <si>
    <t>Simon Alberto Rivera Oviedo</t>
  </si>
  <si>
    <t>Auxiliar Administrativo</t>
  </si>
  <si>
    <t>Yeury Antonio Florentino de Leon</t>
  </si>
  <si>
    <t>Auxiliar de Informatica</t>
  </si>
  <si>
    <t>Vanessa De Oleo Fulcar</t>
  </si>
  <si>
    <t>Auxiliar Administrativa</t>
  </si>
  <si>
    <t>José Ambioris Molina Cruz</t>
  </si>
  <si>
    <t>Chofer de DIGERA</t>
  </si>
  <si>
    <t>Cristian Rafael Jimenez Vargas</t>
  </si>
  <si>
    <t>Enmanuel G. Santana lópez</t>
  </si>
  <si>
    <t>Ramona Rodríguez Tejada</t>
  </si>
  <si>
    <t>Conserje</t>
  </si>
  <si>
    <t>Arisledy García Alcántara</t>
  </si>
  <si>
    <t>Santo Heriberto Peguero Baez</t>
  </si>
  <si>
    <t>Auxiliar Adminsitrativo</t>
  </si>
  <si>
    <t>Objs.
 2.1.1.1.01</t>
  </si>
  <si>
    <t>2.4.5.1.01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</si>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</sst>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13" xfId="0" applyFont="1" applyFill="1" applyBorder="1" applyAlignment="1">
      <alignment wrapText="1"/>
    </xf>
    <xf numFmtId="43" fontId="1" fillId="2" borderId="6" xfId="0" applyNumberFormat="1" applyFont="1" applyFill="1" applyBorder="1" applyAlignment="1">
      <alignment horizontal="right" vertical="center"/>
    </xf>
    <xf numFmtId="39" fontId="1" fillId="2" borderId="6" xfId="0" applyNumberFormat="1" applyFont="1" applyFill="1" applyBorder="1" applyAlignment="1">
      <alignment horizontal="right" vertical="center"/>
    </xf>
    <xf numFmtId="39" fontId="1" fillId="2" borderId="13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0" borderId="0" xfId="0" applyFont="1"/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top" wrapText="1"/>
    </xf>
    <xf numFmtId="43" fontId="1" fillId="2" borderId="6" xfId="0" applyNumberFormat="1" applyFont="1" applyFill="1" applyBorder="1" applyAlignment="1">
      <alignment horizontal="right" vertical="center" wrapText="1"/>
    </xf>
    <xf numFmtId="0" fontId="1" fillId="0" borderId="13" xfId="0" applyFont="1" applyBorder="1"/>
    <xf numFmtId="43" fontId="1" fillId="0" borderId="0" xfId="0" applyNumberFormat="1" applyFont="1"/>
    <xf numFmtId="0" fontId="5" fillId="2" borderId="0" xfId="0" applyFont="1" applyFill="1" applyAlignment="1">
      <alignment horizontal="center" wrapText="1"/>
    </xf>
    <xf numFmtId="0" fontId="3" fillId="0" borderId="0" xfId="0" applyFont="1"/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/>
    <xf numFmtId="43" fontId="1" fillId="2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371475</xdr:colOff>
      <xdr:row>0</xdr:row>
      <xdr:rowOff>38100</xdr:rowOff>
    </xdr:from>
    <xdr:ext cx="3819525" cy="895350"/>
    <xdr:pic>
      <xdr:nvPicPr>
        <xdr:cNvPr id="3" name="image5.png">
          <a:extLst>
            <a:ext uri="{FF2B5EF4-FFF2-40B4-BE49-F238E27FC236}">
              <a16:creationId xmlns:a16="http://schemas.microsoft.com/office/drawing/2014/main" id="{2F7E8831-FBB2-42D1-B774-A0FC3A0D1B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1375" y="38100"/>
          <a:ext cx="3819525" cy="8953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3875C-C8AE-4454-A1B9-8454F52CC2E5}">
  <dimension ref="A5:P33"/>
  <sheetViews>
    <sheetView tabSelected="1" topLeftCell="A17" workbookViewId="0">
      <selection activeCell="H35" sqref="H35"/>
    </sheetView>
  </sheetViews>
  <sheetFormatPr baseColWidth="10" defaultRowHeight="15" x14ac:dyDescent="0.25"/>
  <cols>
    <col min="1" max="1" width="3.42578125" customWidth="1"/>
    <col min="4" max="4" width="10.140625" customWidth="1"/>
    <col min="5" max="5" width="8.7109375" customWidth="1"/>
    <col min="6" max="6" width="9.42578125" customWidth="1"/>
    <col min="7" max="7" width="9.140625" customWidth="1"/>
    <col min="8" max="8" width="9.7109375" customWidth="1"/>
    <col min="9" max="9" width="10.28515625" customWidth="1"/>
    <col min="10" max="10" width="9" customWidth="1"/>
    <col min="11" max="11" width="9.7109375" customWidth="1"/>
    <col min="12" max="12" width="10" customWidth="1"/>
  </cols>
  <sheetData>
    <row r="5" spans="1:16" ht="16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.5" thickBot="1" x14ac:dyDescent="0.35">
      <c r="A6" s="1"/>
      <c r="B6" s="45" t="s">
        <v>18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</row>
    <row r="7" spans="1:16" ht="15.75" x14ac:dyDescent="0.3">
      <c r="A7" s="1"/>
      <c r="B7" s="43" t="s">
        <v>0</v>
      </c>
      <c r="C7" s="48" t="s">
        <v>1</v>
      </c>
      <c r="D7" s="50" t="s">
        <v>2</v>
      </c>
      <c r="E7" s="39" t="s">
        <v>3</v>
      </c>
      <c r="F7" s="40"/>
      <c r="G7" s="41"/>
      <c r="H7" s="39" t="s">
        <v>4</v>
      </c>
      <c r="I7" s="40"/>
      <c r="J7" s="41"/>
      <c r="K7" s="37" t="s">
        <v>19</v>
      </c>
      <c r="L7" s="39" t="s">
        <v>20</v>
      </c>
      <c r="M7" s="40"/>
      <c r="N7" s="41"/>
      <c r="O7" s="42" t="s">
        <v>5</v>
      </c>
      <c r="P7" s="43" t="s">
        <v>6</v>
      </c>
    </row>
    <row r="8" spans="1:16" ht="27" x14ac:dyDescent="0.3">
      <c r="A8" s="1"/>
      <c r="B8" s="38"/>
      <c r="C8" s="49"/>
      <c r="D8" s="38"/>
      <c r="E8" s="8" t="s">
        <v>21</v>
      </c>
      <c r="F8" s="24" t="s">
        <v>22</v>
      </c>
      <c r="G8" s="2" t="s">
        <v>7</v>
      </c>
      <c r="H8" s="2" t="s">
        <v>8</v>
      </c>
      <c r="I8" s="2" t="s">
        <v>9</v>
      </c>
      <c r="J8" s="2" t="s">
        <v>10</v>
      </c>
      <c r="K8" s="38"/>
      <c r="L8" s="3" t="s">
        <v>23</v>
      </c>
      <c r="M8" s="25" t="s">
        <v>11</v>
      </c>
      <c r="N8" s="26" t="s">
        <v>12</v>
      </c>
      <c r="O8" s="38"/>
      <c r="P8" s="38"/>
    </row>
    <row r="9" spans="1:16" ht="40.5" x14ac:dyDescent="0.3">
      <c r="A9" s="4">
        <v>1</v>
      </c>
      <c r="B9" s="5" t="s">
        <v>24</v>
      </c>
      <c r="C9" s="10" t="s">
        <v>25</v>
      </c>
      <c r="D9" s="9">
        <v>225000</v>
      </c>
      <c r="E9" s="8">
        <f>134820*3.04%</f>
        <v>4098.5280000000002</v>
      </c>
      <c r="F9" s="8"/>
      <c r="G9" s="8">
        <f t="shared" ref="G9:G25" si="0">D9*2.87%</f>
        <v>6457.5</v>
      </c>
      <c r="H9" s="8">
        <f>134820*7.09%</f>
        <v>9558.7380000000012</v>
      </c>
      <c r="I9" s="8">
        <f t="shared" ref="I9:I25" si="1">D9*7.1%</f>
        <v>15974.999999999998</v>
      </c>
      <c r="J9" s="8">
        <f>53928*1.15%</f>
        <v>620.17200000000003</v>
      </c>
      <c r="K9" s="9">
        <f t="shared" ref="K9:K25" si="2">SUM(E9:J9)</f>
        <v>36709.938000000002</v>
      </c>
      <c r="L9" s="9"/>
      <c r="M9" s="9">
        <v>25</v>
      </c>
      <c r="N9" s="9">
        <v>42193.93</v>
      </c>
      <c r="O9" s="9">
        <f t="shared" ref="O9:O25" si="3">E9+F9+G9+L9+M9+N9</f>
        <v>52774.957999999999</v>
      </c>
      <c r="P9" s="9">
        <f t="shared" ref="P9:P25" si="4">D9-O9</f>
        <v>172225.04200000002</v>
      </c>
    </row>
    <row r="10" spans="1:16" ht="40.5" x14ac:dyDescent="0.25">
      <c r="A10" s="4">
        <v>2</v>
      </c>
      <c r="B10" s="27" t="s">
        <v>26</v>
      </c>
      <c r="C10" s="28" t="s">
        <v>27</v>
      </c>
      <c r="D10" s="6">
        <v>100000</v>
      </c>
      <c r="E10" s="7">
        <f t="shared" ref="E10:E25" si="5">D10*3.04%</f>
        <v>3040</v>
      </c>
      <c r="F10" s="7"/>
      <c r="G10" s="8">
        <f t="shared" si="0"/>
        <v>2870</v>
      </c>
      <c r="H10" s="8">
        <f t="shared" ref="H10:H25" si="6">D10*7.09%</f>
        <v>7090.0000000000009</v>
      </c>
      <c r="I10" s="8">
        <f t="shared" si="1"/>
        <v>7099.9999999999991</v>
      </c>
      <c r="J10" s="8">
        <f>53928*1.15%</f>
        <v>620.17200000000003</v>
      </c>
      <c r="K10" s="9">
        <f t="shared" si="2"/>
        <v>20720.171999999999</v>
      </c>
      <c r="L10" s="9"/>
      <c r="M10" s="9">
        <v>25</v>
      </c>
      <c r="N10" s="6">
        <v>12105.44</v>
      </c>
      <c r="O10" s="9">
        <f t="shared" si="3"/>
        <v>18040.440000000002</v>
      </c>
      <c r="P10" s="9">
        <f t="shared" si="4"/>
        <v>81959.56</v>
      </c>
    </row>
    <row r="11" spans="1:16" ht="54" x14ac:dyDescent="0.3">
      <c r="A11" s="4">
        <v>3</v>
      </c>
      <c r="B11" s="5" t="s">
        <v>28</v>
      </c>
      <c r="C11" s="5" t="s">
        <v>29</v>
      </c>
      <c r="D11" s="29">
        <v>100000</v>
      </c>
      <c r="E11" s="7">
        <f t="shared" si="5"/>
        <v>3040</v>
      </c>
      <c r="F11" s="7">
        <v>1190.1199999999999</v>
      </c>
      <c r="G11" s="8">
        <f t="shared" si="0"/>
        <v>2870</v>
      </c>
      <c r="H11" s="8">
        <f t="shared" si="6"/>
        <v>7090.0000000000009</v>
      </c>
      <c r="I11" s="8">
        <f t="shared" si="1"/>
        <v>7099.9999999999991</v>
      </c>
      <c r="J11" s="8">
        <f>53928*1.15%</f>
        <v>620.17200000000003</v>
      </c>
      <c r="K11" s="9">
        <f t="shared" si="2"/>
        <v>21910.291999999998</v>
      </c>
      <c r="L11" s="9"/>
      <c r="M11" s="9">
        <v>25</v>
      </c>
      <c r="N11" s="6">
        <v>11807.91</v>
      </c>
      <c r="O11" s="9">
        <f t="shared" si="3"/>
        <v>18933.03</v>
      </c>
      <c r="P11" s="9">
        <f t="shared" si="4"/>
        <v>81066.97</v>
      </c>
    </row>
    <row r="12" spans="1:16" ht="40.5" x14ac:dyDescent="0.3">
      <c r="A12" s="4">
        <v>4</v>
      </c>
      <c r="B12" s="5" t="s">
        <v>30</v>
      </c>
      <c r="C12" s="5" t="s">
        <v>31</v>
      </c>
      <c r="D12" s="6">
        <v>60000</v>
      </c>
      <c r="E12" s="7">
        <f t="shared" si="5"/>
        <v>1824</v>
      </c>
      <c r="F12" s="7">
        <v>2380.2399999999998</v>
      </c>
      <c r="G12" s="8">
        <f t="shared" si="0"/>
        <v>1722</v>
      </c>
      <c r="H12" s="8">
        <f t="shared" si="6"/>
        <v>4254</v>
      </c>
      <c r="I12" s="8">
        <f t="shared" si="1"/>
        <v>4260</v>
      </c>
      <c r="J12" s="8">
        <f>53928*1.15%</f>
        <v>620.17200000000003</v>
      </c>
      <c r="K12" s="9">
        <f t="shared" si="2"/>
        <v>15060.412</v>
      </c>
      <c r="L12" s="9">
        <v>2170</v>
      </c>
      <c r="M12" s="9">
        <v>25</v>
      </c>
      <c r="N12" s="6">
        <v>3010.6</v>
      </c>
      <c r="O12" s="9">
        <f t="shared" si="3"/>
        <v>11131.84</v>
      </c>
      <c r="P12" s="9">
        <f t="shared" si="4"/>
        <v>48868.160000000003</v>
      </c>
    </row>
    <row r="13" spans="1:16" ht="40.5" x14ac:dyDescent="0.3">
      <c r="A13" s="4">
        <v>5</v>
      </c>
      <c r="B13" s="5" t="s">
        <v>32</v>
      </c>
      <c r="C13" s="5" t="s">
        <v>33</v>
      </c>
      <c r="D13" s="6">
        <v>60000</v>
      </c>
      <c r="E13" s="7">
        <f t="shared" si="5"/>
        <v>1824</v>
      </c>
      <c r="F13" s="7"/>
      <c r="G13" s="8">
        <f t="shared" si="0"/>
        <v>1722</v>
      </c>
      <c r="H13" s="8">
        <f t="shared" si="6"/>
        <v>4254</v>
      </c>
      <c r="I13" s="8">
        <f t="shared" si="1"/>
        <v>4260</v>
      </c>
      <c r="J13" s="8">
        <f>53928*1.15%</f>
        <v>620.17200000000003</v>
      </c>
      <c r="K13" s="9">
        <f t="shared" si="2"/>
        <v>12680.172</v>
      </c>
      <c r="L13" s="9">
        <v>7727.96</v>
      </c>
      <c r="M13" s="9">
        <v>25</v>
      </c>
      <c r="N13" s="6">
        <v>3486.65</v>
      </c>
      <c r="O13" s="9">
        <f t="shared" si="3"/>
        <v>14785.609999999999</v>
      </c>
      <c r="P13" s="9">
        <f t="shared" si="4"/>
        <v>45214.39</v>
      </c>
    </row>
    <row r="14" spans="1:16" ht="54" x14ac:dyDescent="0.3">
      <c r="A14" s="4">
        <v>6</v>
      </c>
      <c r="B14" s="5" t="s">
        <v>34</v>
      </c>
      <c r="C14" s="5" t="s">
        <v>35</v>
      </c>
      <c r="D14" s="6">
        <v>40000</v>
      </c>
      <c r="E14" s="7">
        <f t="shared" si="5"/>
        <v>1216</v>
      </c>
      <c r="F14" s="7"/>
      <c r="G14" s="8">
        <f t="shared" si="0"/>
        <v>1148</v>
      </c>
      <c r="H14" s="8">
        <f t="shared" si="6"/>
        <v>2836</v>
      </c>
      <c r="I14" s="8">
        <f t="shared" si="1"/>
        <v>2839.9999999999995</v>
      </c>
      <c r="J14" s="8">
        <f t="shared" ref="J14:J25" si="7">D14*1.15%</f>
        <v>460</v>
      </c>
      <c r="K14" s="9">
        <f t="shared" si="2"/>
        <v>8500</v>
      </c>
      <c r="L14" s="9"/>
      <c r="M14" s="9">
        <v>25</v>
      </c>
      <c r="N14" s="6">
        <v>442.65</v>
      </c>
      <c r="O14" s="9">
        <f t="shared" si="3"/>
        <v>2831.65</v>
      </c>
      <c r="P14" s="9">
        <f t="shared" si="4"/>
        <v>37168.35</v>
      </c>
    </row>
    <row r="15" spans="1:16" ht="40.5" x14ac:dyDescent="0.3">
      <c r="A15" s="4">
        <v>7</v>
      </c>
      <c r="B15" s="5" t="s">
        <v>36</v>
      </c>
      <c r="C15" s="5" t="s">
        <v>37</v>
      </c>
      <c r="D15" s="6">
        <v>30000</v>
      </c>
      <c r="E15" s="7">
        <f t="shared" si="5"/>
        <v>912</v>
      </c>
      <c r="F15" s="7"/>
      <c r="G15" s="8">
        <f t="shared" si="0"/>
        <v>861</v>
      </c>
      <c r="H15" s="8">
        <f t="shared" si="6"/>
        <v>2127</v>
      </c>
      <c r="I15" s="8">
        <f t="shared" si="1"/>
        <v>2130</v>
      </c>
      <c r="J15" s="8">
        <f t="shared" si="7"/>
        <v>345</v>
      </c>
      <c r="K15" s="9">
        <f t="shared" si="2"/>
        <v>6375</v>
      </c>
      <c r="L15" s="9"/>
      <c r="M15" s="9">
        <v>25</v>
      </c>
      <c r="N15" s="6">
        <v>0</v>
      </c>
      <c r="O15" s="9">
        <f t="shared" si="3"/>
        <v>1798</v>
      </c>
      <c r="P15" s="9">
        <f t="shared" si="4"/>
        <v>28202</v>
      </c>
    </row>
    <row r="16" spans="1:16" ht="40.5" x14ac:dyDescent="0.3">
      <c r="A16" s="4">
        <v>8</v>
      </c>
      <c r="B16" s="5" t="s">
        <v>38</v>
      </c>
      <c r="C16" s="5" t="s">
        <v>39</v>
      </c>
      <c r="D16" s="6">
        <v>30000</v>
      </c>
      <c r="E16" s="7">
        <f t="shared" si="5"/>
        <v>912</v>
      </c>
      <c r="F16" s="7"/>
      <c r="G16" s="8">
        <f t="shared" si="0"/>
        <v>861</v>
      </c>
      <c r="H16" s="8">
        <f t="shared" si="6"/>
        <v>2127</v>
      </c>
      <c r="I16" s="8">
        <f t="shared" si="1"/>
        <v>2130</v>
      </c>
      <c r="J16" s="8">
        <f t="shared" si="7"/>
        <v>345</v>
      </c>
      <c r="K16" s="9">
        <f t="shared" si="2"/>
        <v>6375</v>
      </c>
      <c r="L16" s="9"/>
      <c r="M16" s="9">
        <v>25</v>
      </c>
      <c r="N16" s="6">
        <v>0</v>
      </c>
      <c r="O16" s="9">
        <f t="shared" si="3"/>
        <v>1798</v>
      </c>
      <c r="P16" s="9">
        <f t="shared" si="4"/>
        <v>28202</v>
      </c>
    </row>
    <row r="17" spans="1:16" ht="27" x14ac:dyDescent="0.3">
      <c r="A17" s="4">
        <v>9</v>
      </c>
      <c r="B17" s="5" t="s">
        <v>40</v>
      </c>
      <c r="C17" s="5" t="s">
        <v>41</v>
      </c>
      <c r="D17" s="6">
        <v>30000</v>
      </c>
      <c r="E17" s="7">
        <f t="shared" si="5"/>
        <v>912</v>
      </c>
      <c r="F17" s="7"/>
      <c r="G17" s="8">
        <f t="shared" si="0"/>
        <v>861</v>
      </c>
      <c r="H17" s="8">
        <f t="shared" si="6"/>
        <v>2127</v>
      </c>
      <c r="I17" s="8">
        <f t="shared" si="1"/>
        <v>2130</v>
      </c>
      <c r="J17" s="8">
        <f t="shared" si="7"/>
        <v>345</v>
      </c>
      <c r="K17" s="9">
        <f t="shared" si="2"/>
        <v>6375</v>
      </c>
      <c r="L17" s="9">
        <v>2570</v>
      </c>
      <c r="M17" s="9">
        <v>25</v>
      </c>
      <c r="N17" s="6">
        <v>0</v>
      </c>
      <c r="O17" s="9">
        <f t="shared" si="3"/>
        <v>4368</v>
      </c>
      <c r="P17" s="9">
        <f t="shared" si="4"/>
        <v>25632</v>
      </c>
    </row>
    <row r="18" spans="1:16" ht="40.5" x14ac:dyDescent="0.3">
      <c r="A18" s="4">
        <v>10</v>
      </c>
      <c r="B18" s="5" t="s">
        <v>42</v>
      </c>
      <c r="C18" s="5" t="s">
        <v>43</v>
      </c>
      <c r="D18" s="6">
        <v>30000</v>
      </c>
      <c r="E18" s="7">
        <f t="shared" si="5"/>
        <v>912</v>
      </c>
      <c r="F18" s="7">
        <v>1190.1199999999999</v>
      </c>
      <c r="G18" s="8">
        <f t="shared" si="0"/>
        <v>861</v>
      </c>
      <c r="H18" s="8">
        <f t="shared" si="6"/>
        <v>2127</v>
      </c>
      <c r="I18" s="8">
        <f t="shared" si="1"/>
        <v>2130</v>
      </c>
      <c r="J18" s="8">
        <f t="shared" si="7"/>
        <v>345</v>
      </c>
      <c r="K18" s="9">
        <f t="shared" si="2"/>
        <v>7565.12</v>
      </c>
      <c r="L18" s="9"/>
      <c r="M18" s="9">
        <v>25</v>
      </c>
      <c r="N18" s="6">
        <v>0</v>
      </c>
      <c r="O18" s="9">
        <f t="shared" si="3"/>
        <v>2988.12</v>
      </c>
      <c r="P18" s="9">
        <f t="shared" si="4"/>
        <v>27011.88</v>
      </c>
    </row>
    <row r="19" spans="1:16" ht="27" x14ac:dyDescent="0.3">
      <c r="A19" s="4">
        <v>11</v>
      </c>
      <c r="B19" s="5" t="s">
        <v>44</v>
      </c>
      <c r="C19" s="5" t="s">
        <v>45</v>
      </c>
      <c r="D19" s="9">
        <v>30000</v>
      </c>
      <c r="E19" s="7">
        <f t="shared" si="5"/>
        <v>912</v>
      </c>
      <c r="F19" s="7"/>
      <c r="G19" s="8">
        <f t="shared" si="0"/>
        <v>861</v>
      </c>
      <c r="H19" s="8">
        <f t="shared" si="6"/>
        <v>2127</v>
      </c>
      <c r="I19" s="8">
        <f t="shared" si="1"/>
        <v>2130</v>
      </c>
      <c r="J19" s="8">
        <f t="shared" si="7"/>
        <v>345</v>
      </c>
      <c r="K19" s="9">
        <f t="shared" si="2"/>
        <v>6375</v>
      </c>
      <c r="L19" s="9"/>
      <c r="M19" s="9">
        <v>25</v>
      </c>
      <c r="N19" s="6">
        <v>0</v>
      </c>
      <c r="O19" s="9">
        <f t="shared" si="3"/>
        <v>1798</v>
      </c>
      <c r="P19" s="9">
        <f t="shared" si="4"/>
        <v>28202</v>
      </c>
    </row>
    <row r="20" spans="1:16" ht="27" x14ac:dyDescent="0.3">
      <c r="A20" s="4">
        <v>12</v>
      </c>
      <c r="B20" s="5" t="s">
        <v>46</v>
      </c>
      <c r="C20" s="5" t="s">
        <v>47</v>
      </c>
      <c r="D20" s="9">
        <v>25000</v>
      </c>
      <c r="E20" s="7">
        <f t="shared" si="5"/>
        <v>760</v>
      </c>
      <c r="F20" s="7"/>
      <c r="G20" s="8">
        <f t="shared" si="0"/>
        <v>717.5</v>
      </c>
      <c r="H20" s="8">
        <f t="shared" si="6"/>
        <v>1772.5000000000002</v>
      </c>
      <c r="I20" s="8">
        <f t="shared" si="1"/>
        <v>1774.9999999999998</v>
      </c>
      <c r="J20" s="8">
        <f t="shared" si="7"/>
        <v>287.5</v>
      </c>
      <c r="K20" s="9">
        <f t="shared" si="2"/>
        <v>5312.5</v>
      </c>
      <c r="L20" s="9">
        <v>4079.33</v>
      </c>
      <c r="M20" s="9">
        <v>25</v>
      </c>
      <c r="N20" s="6">
        <v>0</v>
      </c>
      <c r="O20" s="9">
        <f t="shared" si="3"/>
        <v>5581.83</v>
      </c>
      <c r="P20" s="9">
        <f t="shared" si="4"/>
        <v>19418.169999999998</v>
      </c>
    </row>
    <row r="21" spans="1:16" ht="54" x14ac:dyDescent="0.3">
      <c r="A21" s="4">
        <v>13</v>
      </c>
      <c r="B21" s="5" t="s">
        <v>48</v>
      </c>
      <c r="C21" s="5" t="s">
        <v>47</v>
      </c>
      <c r="D21" s="6">
        <v>20000</v>
      </c>
      <c r="E21" s="7">
        <f t="shared" si="5"/>
        <v>608</v>
      </c>
      <c r="F21" s="7"/>
      <c r="G21" s="8">
        <f t="shared" si="0"/>
        <v>574</v>
      </c>
      <c r="H21" s="8">
        <f t="shared" si="6"/>
        <v>1418</v>
      </c>
      <c r="I21" s="8">
        <f t="shared" si="1"/>
        <v>1419.9999999999998</v>
      </c>
      <c r="J21" s="8">
        <f t="shared" si="7"/>
        <v>230</v>
      </c>
      <c r="K21" s="9">
        <f t="shared" si="2"/>
        <v>4250</v>
      </c>
      <c r="L21" s="9"/>
      <c r="M21" s="9">
        <v>25</v>
      </c>
      <c r="N21" s="6">
        <v>0</v>
      </c>
      <c r="O21" s="9">
        <f t="shared" si="3"/>
        <v>1207</v>
      </c>
      <c r="P21" s="9">
        <f t="shared" si="4"/>
        <v>18793</v>
      </c>
    </row>
    <row r="22" spans="1:16" ht="27" x14ac:dyDescent="0.3">
      <c r="A22" s="4">
        <v>14</v>
      </c>
      <c r="B22" s="5" t="s">
        <v>49</v>
      </c>
      <c r="C22" s="5" t="s">
        <v>47</v>
      </c>
      <c r="D22" s="6">
        <v>20000</v>
      </c>
      <c r="E22" s="7">
        <f t="shared" si="5"/>
        <v>608</v>
      </c>
      <c r="F22" s="7"/>
      <c r="G22" s="8">
        <f t="shared" si="0"/>
        <v>574</v>
      </c>
      <c r="H22" s="8">
        <f t="shared" si="6"/>
        <v>1418</v>
      </c>
      <c r="I22" s="8">
        <f t="shared" si="1"/>
        <v>1419.9999999999998</v>
      </c>
      <c r="J22" s="8">
        <f t="shared" si="7"/>
        <v>230</v>
      </c>
      <c r="K22" s="9">
        <f t="shared" si="2"/>
        <v>4250</v>
      </c>
      <c r="L22" s="9">
        <v>1170</v>
      </c>
      <c r="M22" s="9">
        <v>25</v>
      </c>
      <c r="N22" s="6">
        <v>0</v>
      </c>
      <c r="O22" s="9">
        <f t="shared" si="3"/>
        <v>2377</v>
      </c>
      <c r="P22" s="9">
        <f t="shared" si="4"/>
        <v>17623</v>
      </c>
    </row>
    <row r="23" spans="1:16" ht="40.5" x14ac:dyDescent="0.3">
      <c r="A23" s="4">
        <v>15</v>
      </c>
      <c r="B23" s="5" t="s">
        <v>50</v>
      </c>
      <c r="C23" s="5" t="s">
        <v>51</v>
      </c>
      <c r="D23" s="9">
        <v>20000</v>
      </c>
      <c r="E23" s="7">
        <f t="shared" si="5"/>
        <v>608</v>
      </c>
      <c r="F23" s="7"/>
      <c r="G23" s="8">
        <f t="shared" si="0"/>
        <v>574</v>
      </c>
      <c r="H23" s="8">
        <f t="shared" si="6"/>
        <v>1418</v>
      </c>
      <c r="I23" s="8">
        <f t="shared" si="1"/>
        <v>1419.9999999999998</v>
      </c>
      <c r="J23" s="8">
        <f t="shared" si="7"/>
        <v>230</v>
      </c>
      <c r="K23" s="9">
        <f t="shared" si="2"/>
        <v>4250</v>
      </c>
      <c r="L23" s="9">
        <v>1170</v>
      </c>
      <c r="M23" s="9">
        <v>25</v>
      </c>
      <c r="N23" s="6">
        <v>0</v>
      </c>
      <c r="O23" s="9">
        <f t="shared" si="3"/>
        <v>2377</v>
      </c>
      <c r="P23" s="9">
        <f t="shared" si="4"/>
        <v>17623</v>
      </c>
    </row>
    <row r="24" spans="1:16" ht="40.5" x14ac:dyDescent="0.3">
      <c r="A24" s="4">
        <v>16</v>
      </c>
      <c r="B24" s="5" t="s">
        <v>52</v>
      </c>
      <c r="C24" s="5" t="s">
        <v>45</v>
      </c>
      <c r="D24" s="9">
        <v>20000</v>
      </c>
      <c r="E24" s="7">
        <f t="shared" si="5"/>
        <v>608</v>
      </c>
      <c r="F24" s="7"/>
      <c r="G24" s="8">
        <f t="shared" si="0"/>
        <v>574</v>
      </c>
      <c r="H24" s="8">
        <f t="shared" si="6"/>
        <v>1418</v>
      </c>
      <c r="I24" s="8">
        <f t="shared" si="1"/>
        <v>1419.9999999999998</v>
      </c>
      <c r="J24" s="8">
        <f t="shared" si="7"/>
        <v>230</v>
      </c>
      <c r="K24" s="9">
        <f t="shared" si="2"/>
        <v>4250</v>
      </c>
      <c r="L24" s="9"/>
      <c r="M24" s="9">
        <v>25</v>
      </c>
      <c r="N24" s="6">
        <v>0</v>
      </c>
      <c r="O24" s="9">
        <f t="shared" si="3"/>
        <v>1207</v>
      </c>
      <c r="P24" s="9">
        <f t="shared" si="4"/>
        <v>18793</v>
      </c>
    </row>
    <row r="25" spans="1:16" ht="40.5" x14ac:dyDescent="0.3">
      <c r="A25" s="4">
        <v>17</v>
      </c>
      <c r="B25" s="5" t="s">
        <v>53</v>
      </c>
      <c r="C25" s="5" t="s">
        <v>54</v>
      </c>
      <c r="D25" s="9">
        <v>12000</v>
      </c>
      <c r="E25" s="7">
        <f t="shared" si="5"/>
        <v>364.8</v>
      </c>
      <c r="F25" s="7"/>
      <c r="G25" s="8">
        <f t="shared" si="0"/>
        <v>344.4</v>
      </c>
      <c r="H25" s="8">
        <f t="shared" si="6"/>
        <v>850.80000000000007</v>
      </c>
      <c r="I25" s="8">
        <f t="shared" si="1"/>
        <v>851.99999999999989</v>
      </c>
      <c r="J25" s="8">
        <f t="shared" si="7"/>
        <v>138</v>
      </c>
      <c r="K25" s="9">
        <f t="shared" si="2"/>
        <v>2550</v>
      </c>
      <c r="L25" s="9"/>
      <c r="M25" s="9">
        <v>25</v>
      </c>
      <c r="N25" s="6">
        <v>0</v>
      </c>
      <c r="O25" s="9">
        <f t="shared" si="3"/>
        <v>734.2</v>
      </c>
      <c r="P25" s="9">
        <f t="shared" si="4"/>
        <v>11265.8</v>
      </c>
    </row>
    <row r="26" spans="1:16" ht="15.75" x14ac:dyDescent="0.3">
      <c r="A26" s="1"/>
      <c r="B26" s="10" t="s">
        <v>13</v>
      </c>
      <c r="C26" s="10"/>
      <c r="D26" s="11">
        <f t="shared" ref="D26:P26" si="8">SUM(D9:D25)</f>
        <v>852000</v>
      </c>
      <c r="E26" s="11">
        <f t="shared" si="8"/>
        <v>23159.327999999998</v>
      </c>
      <c r="F26" s="11">
        <f t="shared" si="8"/>
        <v>4760.4799999999996</v>
      </c>
      <c r="G26" s="11">
        <f t="shared" si="8"/>
        <v>24452.400000000001</v>
      </c>
      <c r="H26" s="11">
        <f t="shared" si="8"/>
        <v>54013.038</v>
      </c>
      <c r="I26" s="11">
        <f t="shared" si="8"/>
        <v>60492</v>
      </c>
      <c r="J26" s="11">
        <f t="shared" si="8"/>
        <v>6631.3600000000006</v>
      </c>
      <c r="K26" s="11">
        <f t="shared" si="8"/>
        <v>173508.606</v>
      </c>
      <c r="L26" s="11">
        <f t="shared" si="8"/>
        <v>18887.29</v>
      </c>
      <c r="M26" s="11">
        <f t="shared" si="8"/>
        <v>425</v>
      </c>
      <c r="N26" s="11">
        <f t="shared" si="8"/>
        <v>73047.179999999993</v>
      </c>
      <c r="O26" s="11">
        <f t="shared" si="8"/>
        <v>144731.67799999999</v>
      </c>
      <c r="P26" s="11">
        <f t="shared" si="8"/>
        <v>707268.32200000016</v>
      </c>
    </row>
    <row r="27" spans="1:16" ht="30" x14ac:dyDescent="0.3">
      <c r="A27" s="1"/>
      <c r="B27" s="44"/>
      <c r="C27" s="40"/>
      <c r="D27" s="12" t="s">
        <v>55</v>
      </c>
      <c r="E27" s="13" t="s">
        <v>14</v>
      </c>
      <c r="F27" s="13" t="s">
        <v>14</v>
      </c>
      <c r="G27" s="14" t="s">
        <v>15</v>
      </c>
      <c r="H27" s="10"/>
      <c r="I27" s="30"/>
      <c r="J27" s="10"/>
      <c r="K27" s="10"/>
      <c r="L27" s="14" t="s">
        <v>56</v>
      </c>
      <c r="M27" s="14" t="s">
        <v>16</v>
      </c>
      <c r="N27" s="14" t="s">
        <v>17</v>
      </c>
      <c r="O27" s="10"/>
      <c r="P27" s="10"/>
    </row>
    <row r="28" spans="1:16" ht="15.75" x14ac:dyDescent="0.3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ht="18" x14ac:dyDescent="0.35">
      <c r="A29" s="15"/>
      <c r="B29" s="16" t="s">
        <v>57</v>
      </c>
      <c r="C29" s="16"/>
      <c r="D29" s="17"/>
      <c r="E29" s="32" t="s">
        <v>58</v>
      </c>
      <c r="F29" s="33"/>
      <c r="G29" s="18"/>
      <c r="H29" s="19"/>
      <c r="I29" s="19"/>
      <c r="J29" s="32" t="s">
        <v>59</v>
      </c>
      <c r="K29" s="33"/>
      <c r="L29" s="20"/>
      <c r="M29" s="20"/>
      <c r="N29" s="20"/>
      <c r="O29" s="21"/>
      <c r="P29" s="31"/>
    </row>
    <row r="30" spans="1:16" ht="18" x14ac:dyDescent="0.35">
      <c r="A30" s="15"/>
      <c r="B30" s="32"/>
      <c r="C30" s="33"/>
      <c r="D30" s="33"/>
      <c r="E30" s="18"/>
      <c r="F30" s="16"/>
      <c r="G30" s="16"/>
      <c r="H30" s="16"/>
      <c r="I30" s="16"/>
      <c r="J30" s="16"/>
      <c r="K30" s="16"/>
      <c r="L30" s="16"/>
      <c r="M30" s="16"/>
      <c r="N30" s="16"/>
      <c r="O30" s="21"/>
      <c r="P30" s="21"/>
    </row>
    <row r="31" spans="1:16" ht="18" x14ac:dyDescent="0.35">
      <c r="A31" s="15"/>
      <c r="B31" s="33"/>
      <c r="C31" s="33"/>
      <c r="D31" s="33"/>
      <c r="E31" s="17"/>
      <c r="F31" s="16"/>
      <c r="G31" s="16"/>
      <c r="H31" s="22"/>
      <c r="I31" s="17"/>
      <c r="J31" s="16"/>
      <c r="K31" s="16"/>
      <c r="L31" s="16"/>
      <c r="M31" s="17"/>
      <c r="N31" s="17"/>
      <c r="O31" s="21"/>
      <c r="P31" s="21"/>
    </row>
    <row r="32" spans="1:16" ht="18" x14ac:dyDescent="0.35">
      <c r="A32" s="15"/>
      <c r="B32" s="34" t="s">
        <v>60</v>
      </c>
      <c r="C32" s="33"/>
      <c r="D32" s="33"/>
      <c r="E32" s="17"/>
      <c r="F32" s="35" t="s">
        <v>61</v>
      </c>
      <c r="G32" s="33"/>
      <c r="H32" s="33"/>
      <c r="I32" s="17"/>
      <c r="J32" s="16"/>
      <c r="K32" s="22"/>
      <c r="L32" s="36" t="s">
        <v>62</v>
      </c>
      <c r="M32" s="33"/>
      <c r="N32" s="33"/>
      <c r="O32" s="21"/>
      <c r="P32" s="21"/>
    </row>
    <row r="33" spans="1:16" ht="18" x14ac:dyDescent="0.35">
      <c r="A33" s="15"/>
      <c r="B33" s="33"/>
      <c r="C33" s="33"/>
      <c r="D33" s="33"/>
      <c r="E33" s="17"/>
      <c r="F33" s="33"/>
      <c r="G33" s="33"/>
      <c r="H33" s="33"/>
      <c r="I33" s="23"/>
      <c r="J33" s="16"/>
      <c r="K33" s="17"/>
      <c r="L33" s="33"/>
      <c r="M33" s="33"/>
      <c r="N33" s="33"/>
      <c r="O33" s="21"/>
      <c r="P33" s="21"/>
    </row>
  </sheetData>
  <mergeCells count="17">
    <mergeCell ref="B6:P6"/>
    <mergeCell ref="B7:B8"/>
    <mergeCell ref="C7:C8"/>
    <mergeCell ref="D7:D8"/>
    <mergeCell ref="E7:G7"/>
    <mergeCell ref="H7:J7"/>
    <mergeCell ref="O7:O8"/>
    <mergeCell ref="P7:P8"/>
    <mergeCell ref="B27:C27"/>
    <mergeCell ref="E29:F29"/>
    <mergeCell ref="J29:K29"/>
    <mergeCell ref="K7:K8"/>
    <mergeCell ref="L7:N7"/>
    <mergeCell ref="B30:D31"/>
    <mergeCell ref="B32:D33"/>
    <mergeCell ref="F32:H33"/>
    <mergeCell ref="L32:N33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Marzo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2025-07-02T13:36:40Z</dcterms:created>
  <dcterms:modified xsi:type="dcterms:W3CDTF">2025-07-02T15:33:15Z</dcterms:modified>
</cp:coreProperties>
</file>