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Recursos Humanos/Nóminas/Nóminas 2021/Empleados Fijos/"/>
    </mc:Choice>
  </mc:AlternateContent>
  <xr:revisionPtr revIDLastSave="65" documentId="8_{41AD647E-589C-419A-A885-EB38958679E0}" xr6:coauthVersionLast="47" xr6:coauthVersionMax="47" xr10:uidLastSave="{C7A3B17B-F19A-4F9C-B3BC-15C3F6C3A91A}"/>
  <bookViews>
    <workbookView xWindow="-120" yWindow="-120" windowWidth="29040" windowHeight="15720" xr2:uid="{6A7ADDBF-DA88-4D66-8A61-15761D3155A3}"/>
  </bookViews>
  <sheets>
    <sheet name="Fijos Febrero 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M25" i="1"/>
  <c r="L25" i="1"/>
  <c r="F25" i="1"/>
  <c r="D25" i="1"/>
  <c r="J24" i="1"/>
  <c r="I24" i="1"/>
  <c r="H24" i="1"/>
  <c r="G24" i="1"/>
  <c r="E24" i="1"/>
  <c r="J23" i="1"/>
  <c r="I23" i="1"/>
  <c r="H23" i="1"/>
  <c r="G23" i="1"/>
  <c r="E23" i="1"/>
  <c r="J22" i="1"/>
  <c r="I22" i="1"/>
  <c r="H22" i="1"/>
  <c r="G22" i="1"/>
  <c r="E22" i="1"/>
  <c r="O22" i="1" s="1"/>
  <c r="P22" i="1" s="1"/>
  <c r="J21" i="1"/>
  <c r="I21" i="1"/>
  <c r="H21" i="1"/>
  <c r="G21" i="1"/>
  <c r="E21" i="1"/>
  <c r="O21" i="1" s="1"/>
  <c r="P21" i="1" s="1"/>
  <c r="J20" i="1"/>
  <c r="I20" i="1"/>
  <c r="H20" i="1"/>
  <c r="G20" i="1"/>
  <c r="E20" i="1"/>
  <c r="J19" i="1"/>
  <c r="I19" i="1"/>
  <c r="H19" i="1"/>
  <c r="G19" i="1"/>
  <c r="E19" i="1"/>
  <c r="J18" i="1"/>
  <c r="I18" i="1"/>
  <c r="H18" i="1"/>
  <c r="G18" i="1"/>
  <c r="E18" i="1"/>
  <c r="O18" i="1" s="1"/>
  <c r="P18" i="1" s="1"/>
  <c r="J17" i="1"/>
  <c r="I17" i="1"/>
  <c r="H17" i="1"/>
  <c r="G17" i="1"/>
  <c r="E17" i="1"/>
  <c r="J16" i="1"/>
  <c r="I16" i="1"/>
  <c r="H16" i="1"/>
  <c r="G16" i="1"/>
  <c r="E16" i="1"/>
  <c r="J15" i="1"/>
  <c r="I15" i="1"/>
  <c r="H15" i="1"/>
  <c r="G15" i="1"/>
  <c r="E15" i="1"/>
  <c r="J14" i="1"/>
  <c r="I14" i="1"/>
  <c r="H14" i="1"/>
  <c r="G14" i="1"/>
  <c r="E14" i="1"/>
  <c r="J13" i="1"/>
  <c r="I13" i="1"/>
  <c r="H13" i="1"/>
  <c r="G13" i="1"/>
  <c r="E13" i="1"/>
  <c r="O13" i="1" s="1"/>
  <c r="P13" i="1" s="1"/>
  <c r="J12" i="1"/>
  <c r="I12" i="1"/>
  <c r="H12" i="1"/>
  <c r="G12" i="1"/>
  <c r="E12" i="1"/>
  <c r="O12" i="1" s="1"/>
  <c r="P12" i="1" s="1"/>
  <c r="J11" i="1"/>
  <c r="I11" i="1"/>
  <c r="H11" i="1"/>
  <c r="G11" i="1"/>
  <c r="E11" i="1"/>
  <c r="O11" i="1" s="1"/>
  <c r="P11" i="1" s="1"/>
  <c r="J10" i="1"/>
  <c r="I10" i="1"/>
  <c r="H10" i="1"/>
  <c r="G10" i="1"/>
  <c r="E10" i="1"/>
  <c r="J9" i="1"/>
  <c r="I9" i="1"/>
  <c r="H9" i="1"/>
  <c r="G9" i="1"/>
  <c r="E9" i="1"/>
  <c r="J8" i="1"/>
  <c r="I8" i="1"/>
  <c r="H8" i="1"/>
  <c r="G8" i="1"/>
  <c r="E8" i="1"/>
  <c r="O14" i="1" l="1"/>
  <c r="P14" i="1" s="1"/>
  <c r="K19" i="1"/>
  <c r="O20" i="1"/>
  <c r="P20" i="1" s="1"/>
  <c r="O17" i="1"/>
  <c r="P17" i="1" s="1"/>
  <c r="E25" i="1"/>
  <c r="K24" i="1"/>
  <c r="O9" i="1"/>
  <c r="P9" i="1" s="1"/>
  <c r="O19" i="1"/>
  <c r="P19" i="1" s="1"/>
  <c r="I25" i="1"/>
  <c r="O16" i="1"/>
  <c r="P16" i="1" s="1"/>
  <c r="O23" i="1"/>
  <c r="P23" i="1" s="1"/>
  <c r="K12" i="1"/>
  <c r="O8" i="1"/>
  <c r="J25" i="1"/>
  <c r="H25" i="1"/>
  <c r="O15" i="1"/>
  <c r="P15" i="1" s="1"/>
  <c r="P8" i="1"/>
  <c r="K16" i="1"/>
  <c r="K23" i="1"/>
  <c r="K13" i="1"/>
  <c r="K10" i="1"/>
  <c r="K17" i="1"/>
  <c r="O24" i="1"/>
  <c r="P24" i="1" s="1"/>
  <c r="K14" i="1"/>
  <c r="K21" i="1"/>
  <c r="K11" i="1"/>
  <c r="K18" i="1"/>
  <c r="G25" i="1"/>
  <c r="K22" i="1"/>
  <c r="K9" i="1"/>
  <c r="K20" i="1"/>
  <c r="O10" i="1"/>
  <c r="P10" i="1" s="1"/>
  <c r="K8" i="1"/>
  <c r="K15" i="1"/>
  <c r="P25" i="1" l="1"/>
  <c r="O25" i="1"/>
  <c r="K25" i="1"/>
</calcChain>
</file>

<file path=xl/sharedStrings.xml><?xml version="1.0" encoding="utf-8"?>
<sst xmlns="http://schemas.openxmlformats.org/spreadsheetml/2006/main" count="67" uniqueCount="63">
  <si>
    <t xml:space="preserve"> Nómina Empleados Fijos corresp. al mes de Febrero  2021</t>
  </si>
  <si>
    <t>Nombres y Apellidos</t>
  </si>
  <si>
    <t>Cargo</t>
  </si>
  <si>
    <t>Sueldo Bruto RD$</t>
  </si>
  <si>
    <t>Deduciones a Empleados SFS/TSS/</t>
  </si>
  <si>
    <t>Aportes Empleador</t>
  </si>
  <si>
    <t>Total TSS</t>
  </si>
  <si>
    <t>Otras Retenciones SEACOOP/INAVI/ISR</t>
  </si>
  <si>
    <t xml:space="preserve">Total Deduciones Empleados </t>
  </si>
  <si>
    <t>Neto a Pagar Valor RD$</t>
  </si>
  <si>
    <t>S. F.S 3.04%</t>
  </si>
  <si>
    <t>P.C.A</t>
  </si>
  <si>
    <t>R.P 2.87%</t>
  </si>
  <si>
    <t>C.S.F.S 7.09%</t>
  </si>
  <si>
    <t>C.P 7.10%</t>
  </si>
  <si>
    <t>S.R.L 1.15%</t>
  </si>
  <si>
    <t>SEACOOP</t>
  </si>
  <si>
    <t>INAVI</t>
  </si>
  <si>
    <t>ISR</t>
  </si>
  <si>
    <t xml:space="preserve">Kouris Henríquez Disla </t>
  </si>
  <si>
    <t xml:space="preserve">Director General </t>
  </si>
  <si>
    <t>Henry Javier Rodriguez Cordero</t>
  </si>
  <si>
    <t>Representante de DIGERA en la Zona Sur</t>
  </si>
  <si>
    <t xml:space="preserve">Arturo Ramirez Castillo </t>
  </si>
  <si>
    <t>Enc. Depto de Gestion de Riesgos de DIGERA</t>
  </si>
  <si>
    <t>Juan José Aybar Rodríguez</t>
  </si>
  <si>
    <t>Enc. División de Contabilidad</t>
  </si>
  <si>
    <t>Yeudys Alberto
 Sierra Pérez</t>
  </si>
  <si>
    <t>Enc. Dpto. Tecnologia</t>
  </si>
  <si>
    <t>Florentino Antonio Aquino Acosta</t>
  </si>
  <si>
    <t>Analista de Planificación Agropecuaria</t>
  </si>
  <si>
    <t>Juan Miguel Baez Ramirez</t>
  </si>
  <si>
    <t>Analista Informatico de DIGERA</t>
  </si>
  <si>
    <t>Mayra Jacqueline Puello Avalo</t>
  </si>
  <si>
    <t>Sec. Ejecutiva</t>
  </si>
  <si>
    <t>Simon Alberto Rivera Oviedo</t>
  </si>
  <si>
    <t>Auxiliar Administrativo</t>
  </si>
  <si>
    <t>Yeury Antonio Florentino de Leon</t>
  </si>
  <si>
    <t>Auxiliar de Informatica</t>
  </si>
  <si>
    <t>Vanessa De Oleo Fulcar</t>
  </si>
  <si>
    <t>Auxiliar Administrativa</t>
  </si>
  <si>
    <t>José Ambioris Molina Cruz</t>
  </si>
  <si>
    <t>Chofer de DIGERA</t>
  </si>
  <si>
    <t>Cristian Rafael Jimenez Vargas</t>
  </si>
  <si>
    <t>Enmanuel G. Santana lópez</t>
  </si>
  <si>
    <t>Ramona Rodríguez Tejada</t>
  </si>
  <si>
    <t>Conserje</t>
  </si>
  <si>
    <t>Arisledy García Alcántara</t>
  </si>
  <si>
    <t>Santo Heriberto Peguero Baez</t>
  </si>
  <si>
    <t>Auxiliar Adminsitrativo</t>
  </si>
  <si>
    <t>TOTALES</t>
  </si>
  <si>
    <t>Objs.
 2.1.1.1.01</t>
  </si>
  <si>
    <t>2.1.5.1.01</t>
  </si>
  <si>
    <t xml:space="preserve">
2.1.5.2.01</t>
  </si>
  <si>
    <t>2.4.5.1.01</t>
  </si>
  <si>
    <t>2.4.5.2.02</t>
  </si>
  <si>
    <t>2.2.8.8.01</t>
  </si>
  <si>
    <t>Preparado por:</t>
  </si>
  <si>
    <t>Revisado por:</t>
  </si>
  <si>
    <t>Autorizado por:</t>
  </si>
  <si>
    <r>
      <rPr>
        <b/>
        <sz val="11"/>
        <color theme="1"/>
        <rFont val="Palatino Linotype"/>
        <family val="1"/>
      </rPr>
      <t xml:space="preserve"> </t>
    </r>
    <r>
      <rPr>
        <b/>
        <u/>
        <sz val="11"/>
        <color theme="1"/>
        <rFont val="Palatino Linotype"/>
        <family val="1"/>
      </rPr>
      <t xml:space="preserve"> </t>
    </r>
    <r>
      <rPr>
        <b/>
        <u/>
        <sz val="12"/>
        <color theme="1"/>
        <rFont val="Palatino Linotype"/>
        <family val="1"/>
      </rPr>
      <t xml:space="preserve">Yaquelin Rodríguez Garcia </t>
    </r>
    <r>
      <rPr>
        <b/>
        <sz val="12"/>
        <color theme="1"/>
        <rFont val="Palatino Linotype"/>
        <family val="1"/>
      </rPr>
      <t xml:space="preserve">  </t>
    </r>
    <r>
      <rPr>
        <b/>
        <sz val="11"/>
        <color theme="1"/>
        <rFont val="Palatino Linotype"/>
        <family val="1"/>
      </rPr>
      <t xml:space="preserve">
</t>
    </r>
    <r>
      <rPr>
        <b/>
        <sz val="10"/>
        <color theme="1"/>
        <rFont val="Palatino Linotype"/>
        <family val="1"/>
      </rPr>
      <t>Encargada de Recursos Humanos</t>
    </r>
  </si>
  <si>
    <r>
      <rPr>
        <b/>
        <sz val="9"/>
        <color theme="1"/>
        <rFont val="Palatino Linotype"/>
        <family val="1"/>
      </rPr>
      <t xml:space="preserve"> </t>
    </r>
    <r>
      <rPr>
        <b/>
        <u/>
        <sz val="11"/>
        <color theme="1"/>
        <rFont val="Palatino Linotype"/>
        <family val="1"/>
      </rPr>
      <t>Luis German Perez B.</t>
    </r>
    <r>
      <rPr>
        <b/>
        <sz val="9"/>
        <color theme="1"/>
        <rFont val="Palatino Linotype"/>
        <family val="1"/>
      </rPr>
      <t xml:space="preserve">  
Enc. Depto. Administrativo</t>
    </r>
  </si>
  <si>
    <r>
      <rPr>
        <b/>
        <u/>
        <sz val="10"/>
        <color theme="1"/>
        <rFont val="Palatino Linotype"/>
        <family val="1"/>
      </rPr>
      <t xml:space="preserve"> Kohuris Henríquez Disla</t>
    </r>
    <r>
      <rPr>
        <b/>
        <sz val="10"/>
        <color theme="1"/>
        <rFont val="Palatino Linotype"/>
        <family val="1"/>
      </rPr>
      <t xml:space="preserve">
</t>
    </r>
    <r>
      <rPr>
        <b/>
        <sz val="9"/>
        <color theme="1"/>
        <rFont val="Palatino Linotype"/>
        <family val="1"/>
      </rPr>
      <t>Director General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</si>
</sst>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b/>
      <sz val="8"/>
      <color theme="1"/>
      <name val="Palatino Linotype"/>
      <family val="1"/>
    </font>
    <font>
      <b/>
      <sz val="9"/>
      <color theme="1"/>
      <name val="Palatino Linotype"/>
      <family val="1"/>
    </font>
    <font>
      <sz val="10"/>
      <name val="Arial"/>
      <family val="2"/>
    </font>
    <font>
      <b/>
      <sz val="10"/>
      <color theme="1"/>
      <name val="Palatino Linotype"/>
      <family val="1"/>
    </font>
    <font>
      <b/>
      <sz val="12"/>
      <color theme="1"/>
      <name val="Palatino Linotype"/>
      <family val="1"/>
    </font>
    <font>
      <b/>
      <u/>
      <sz val="12"/>
      <color theme="1"/>
      <name val="Palatino Linotype"/>
      <family val="1"/>
    </font>
    <font>
      <b/>
      <sz val="11"/>
      <color theme="1"/>
      <name val="Palatino Linotype"/>
      <family val="1"/>
    </font>
    <font>
      <b/>
      <u/>
      <sz val="11"/>
      <color theme="1"/>
      <name val="Palatino Linotype"/>
      <family val="1"/>
    </font>
    <font>
      <b/>
      <u/>
      <sz val="10"/>
      <color theme="1"/>
      <name val="Palatino Linotyp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3" fontId="1" fillId="2" borderId="4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8" xfId="0" applyFont="1" applyBorder="1"/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/>
    <xf numFmtId="39" fontId="1" fillId="2" borderId="13" xfId="0" applyNumberFormat="1" applyFont="1" applyFill="1" applyBorder="1" applyAlignment="1">
      <alignment horizontal="right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right" vertical="center"/>
    </xf>
    <xf numFmtId="0" fontId="1" fillId="2" borderId="13" xfId="0" applyFont="1" applyFill="1" applyBorder="1" applyAlignment="1">
      <alignment wrapText="1"/>
    </xf>
    <xf numFmtId="0" fontId="1" fillId="2" borderId="13" xfId="0" applyFont="1" applyFill="1" applyBorder="1"/>
    <xf numFmtId="43" fontId="1" fillId="2" borderId="13" xfId="0" applyNumberFormat="1" applyFont="1" applyFill="1" applyBorder="1" applyAlignment="1">
      <alignment horizontal="right" vertical="center"/>
    </xf>
    <xf numFmtId="0" fontId="1" fillId="2" borderId="13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top" wrapText="1"/>
    </xf>
    <xf numFmtId="43" fontId="1" fillId="2" borderId="9" xfId="0" applyNumberFormat="1" applyFont="1" applyFill="1" applyBorder="1" applyAlignment="1">
      <alignment horizontal="right" vertical="center"/>
    </xf>
    <xf numFmtId="39" fontId="1" fillId="2" borderId="9" xfId="0" applyNumberFormat="1" applyFont="1" applyFill="1" applyBorder="1" applyAlignment="1">
      <alignment horizontal="right" vertical="center"/>
    </xf>
    <xf numFmtId="43" fontId="1" fillId="2" borderId="9" xfId="0" applyNumberFormat="1" applyFont="1" applyFill="1" applyBorder="1" applyAlignment="1">
      <alignment horizontal="right" vertical="center" wrapText="1"/>
    </xf>
    <xf numFmtId="43" fontId="1" fillId="2" borderId="13" xfId="0" applyNumberFormat="1" applyFont="1" applyFill="1" applyBorder="1" applyAlignment="1">
      <alignment horizontal="right"/>
    </xf>
    <xf numFmtId="0" fontId="1" fillId="2" borderId="6" xfId="0" applyFont="1" applyFill="1" applyBorder="1"/>
    <xf numFmtId="0" fontId="4" fillId="2" borderId="13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 wrapText="1"/>
    </xf>
    <xf numFmtId="0" fontId="1" fillId="0" borderId="13" xfId="0" applyFont="1" applyBorder="1"/>
    <xf numFmtId="0" fontId="1" fillId="0" borderId="0" xfId="0" applyFont="1"/>
    <xf numFmtId="0" fontId="5" fillId="0" borderId="0" xfId="0" applyFont="1"/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wrapText="1"/>
    </xf>
    <xf numFmtId="0" fontId="7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/>
    <xf numFmtId="0" fontId="7" fillId="2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581025</xdr:colOff>
      <xdr:row>0</xdr:row>
      <xdr:rowOff>1</xdr:rowOff>
    </xdr:from>
    <xdr:ext cx="2133600" cy="752474"/>
    <xdr:pic>
      <xdr:nvPicPr>
        <xdr:cNvPr id="2" name="image5.png">
          <a:extLst>
            <a:ext uri="{FF2B5EF4-FFF2-40B4-BE49-F238E27FC236}">
              <a16:creationId xmlns:a16="http://schemas.microsoft.com/office/drawing/2014/main" id="{5687D5ED-026D-447A-9C46-BF8D16979A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43375" y="1"/>
          <a:ext cx="2133600" cy="75247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5E66C-A34A-42F7-BC3E-B812891D2EF4}">
  <dimension ref="A1:P65"/>
  <sheetViews>
    <sheetView tabSelected="1" topLeftCell="A19" workbookViewId="0">
      <selection activeCell="N29" sqref="N29"/>
    </sheetView>
  </sheetViews>
  <sheetFormatPr baseColWidth="10" defaultRowHeight="15" x14ac:dyDescent="0.25"/>
  <cols>
    <col min="1" max="1" width="3" customWidth="1"/>
    <col min="2" max="2" width="19.140625" customWidth="1"/>
    <col min="4" max="5" width="9.5703125" customWidth="1"/>
    <col min="6" max="6" width="7.85546875" customWidth="1"/>
    <col min="7" max="7" width="9.42578125" customWidth="1"/>
    <col min="8" max="8" width="10" customWidth="1"/>
    <col min="9" max="9" width="9.85546875" customWidth="1"/>
    <col min="10" max="10" width="9.28515625" customWidth="1"/>
    <col min="11" max="11" width="9.85546875" customWidth="1"/>
    <col min="12" max="12" width="9.140625" customWidth="1"/>
    <col min="13" max="13" width="8.28515625" customWidth="1"/>
    <col min="14" max="14" width="8.85546875" customWidth="1"/>
    <col min="15" max="15" width="10" customWidth="1"/>
    <col min="16" max="16" width="9.85546875" customWidth="1"/>
  </cols>
  <sheetData>
    <row r="1" spans="1:16" ht="15.75" x14ac:dyDescent="0.3">
      <c r="A1" s="50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pans="1:16" ht="15.75" x14ac:dyDescent="0.3">
      <c r="A2" s="50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</row>
    <row r="3" spans="1:16" ht="15.75" x14ac:dyDescent="0.3">
      <c r="A3" s="50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</row>
    <row r="4" spans="1:16" ht="16.5" thickBot="1" x14ac:dyDescent="0.35">
      <c r="A4" s="50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</row>
    <row r="5" spans="1:16" ht="15" customHeight="1" thickBot="1" x14ac:dyDescent="0.35">
      <c r="A5" s="1"/>
      <c r="B5" s="3" t="s">
        <v>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5"/>
    </row>
    <row r="6" spans="1:16" ht="20.25" customHeight="1" x14ac:dyDescent="0.3">
      <c r="A6" s="1"/>
      <c r="B6" s="6" t="s">
        <v>1</v>
      </c>
      <c r="C6" s="7" t="s">
        <v>2</v>
      </c>
      <c r="D6" s="8" t="s">
        <v>3</v>
      </c>
      <c r="E6" s="9" t="s">
        <v>4</v>
      </c>
      <c r="F6" s="10"/>
      <c r="G6" s="11"/>
      <c r="H6" s="9" t="s">
        <v>5</v>
      </c>
      <c r="I6" s="10"/>
      <c r="J6" s="11"/>
      <c r="K6" s="12" t="s">
        <v>6</v>
      </c>
      <c r="L6" s="9" t="s">
        <v>7</v>
      </c>
      <c r="M6" s="10"/>
      <c r="N6" s="11"/>
      <c r="O6" s="13" t="s">
        <v>8</v>
      </c>
      <c r="P6" s="6" t="s">
        <v>9</v>
      </c>
    </row>
    <row r="7" spans="1:16" ht="22.5" customHeight="1" x14ac:dyDescent="0.3">
      <c r="A7" s="1"/>
      <c r="B7" s="14"/>
      <c r="C7" s="15"/>
      <c r="D7" s="14"/>
      <c r="E7" s="16" t="s">
        <v>10</v>
      </c>
      <c r="F7" s="17" t="s">
        <v>11</v>
      </c>
      <c r="G7" s="18" t="s">
        <v>12</v>
      </c>
      <c r="H7" s="18" t="s">
        <v>13</v>
      </c>
      <c r="I7" s="18" t="s">
        <v>14</v>
      </c>
      <c r="J7" s="18" t="s">
        <v>15</v>
      </c>
      <c r="K7" s="14"/>
      <c r="L7" s="19" t="s">
        <v>16</v>
      </c>
      <c r="M7" s="20" t="s">
        <v>17</v>
      </c>
      <c r="N7" s="21" t="s">
        <v>18</v>
      </c>
      <c r="O7" s="14"/>
      <c r="P7" s="14"/>
    </row>
    <row r="8" spans="1:16" ht="42.75" customHeight="1" x14ac:dyDescent="0.3">
      <c r="A8" s="22">
        <v>1</v>
      </c>
      <c r="B8" s="23" t="s">
        <v>19</v>
      </c>
      <c r="C8" s="24" t="s">
        <v>20</v>
      </c>
      <c r="D8" s="25">
        <v>225000</v>
      </c>
      <c r="E8" s="16">
        <f>134820*3.04%</f>
        <v>4098.5280000000002</v>
      </c>
      <c r="F8" s="16"/>
      <c r="G8" s="16">
        <f t="shared" ref="G8:G24" si="0">D8*2.87%</f>
        <v>6457.5</v>
      </c>
      <c r="H8" s="16">
        <f>134820*7.09%</f>
        <v>9558.7380000000012</v>
      </c>
      <c r="I8" s="16">
        <f t="shared" ref="I8:I24" si="1">D8*7.1%</f>
        <v>15974.999999999998</v>
      </c>
      <c r="J8" s="16">
        <f>53928*1.15%</f>
        <v>620.17200000000003</v>
      </c>
      <c r="K8" s="25">
        <f t="shared" ref="K8:K24" si="2">SUM(E8:J8)</f>
        <v>36709.938000000002</v>
      </c>
      <c r="L8" s="25"/>
      <c r="M8" s="25">
        <v>25</v>
      </c>
      <c r="N8" s="25">
        <v>42193.93</v>
      </c>
      <c r="O8" s="25">
        <f t="shared" ref="O8:O24" si="3">E8+F8+G8+L8+M8+N8</f>
        <v>52774.957999999999</v>
      </c>
      <c r="P8" s="25">
        <f t="shared" ref="P8:P24" si="4">D8-O8</f>
        <v>172225.04200000002</v>
      </c>
    </row>
    <row r="9" spans="1:16" ht="40.5" x14ac:dyDescent="0.25">
      <c r="A9" s="22">
        <v>2</v>
      </c>
      <c r="B9" s="26" t="s">
        <v>21</v>
      </c>
      <c r="C9" s="27" t="s">
        <v>22</v>
      </c>
      <c r="D9" s="28">
        <v>100000</v>
      </c>
      <c r="E9" s="29">
        <f t="shared" ref="E9:E24" si="5">D9*3.04%</f>
        <v>3040</v>
      </c>
      <c r="F9" s="29"/>
      <c r="G9" s="16">
        <f t="shared" si="0"/>
        <v>2870</v>
      </c>
      <c r="H9" s="16">
        <f t="shared" ref="H9:H24" si="6">D9*7.09%</f>
        <v>7090.0000000000009</v>
      </c>
      <c r="I9" s="16">
        <f t="shared" si="1"/>
        <v>7099.9999999999991</v>
      </c>
      <c r="J9" s="16">
        <f>53928*1.15%</f>
        <v>620.17200000000003</v>
      </c>
      <c r="K9" s="25">
        <f t="shared" si="2"/>
        <v>20720.171999999999</v>
      </c>
      <c r="L9" s="25"/>
      <c r="M9" s="25">
        <v>25</v>
      </c>
      <c r="N9" s="28">
        <v>12105.44</v>
      </c>
      <c r="O9" s="25">
        <f t="shared" si="3"/>
        <v>18040.440000000002</v>
      </c>
      <c r="P9" s="25">
        <f t="shared" si="4"/>
        <v>81959.56</v>
      </c>
    </row>
    <row r="10" spans="1:16" ht="54" x14ac:dyDescent="0.3">
      <c r="A10" s="22">
        <v>3</v>
      </c>
      <c r="B10" s="23" t="s">
        <v>23</v>
      </c>
      <c r="C10" s="23" t="s">
        <v>24</v>
      </c>
      <c r="D10" s="30">
        <v>100000</v>
      </c>
      <c r="E10" s="29">
        <f t="shared" si="5"/>
        <v>3040</v>
      </c>
      <c r="F10" s="29">
        <v>1190.1199999999999</v>
      </c>
      <c r="G10" s="16">
        <f t="shared" si="0"/>
        <v>2870</v>
      </c>
      <c r="H10" s="16">
        <f t="shared" si="6"/>
        <v>7090.0000000000009</v>
      </c>
      <c r="I10" s="16">
        <f t="shared" si="1"/>
        <v>7099.9999999999991</v>
      </c>
      <c r="J10" s="16">
        <f>53928*1.15%</f>
        <v>620.17200000000003</v>
      </c>
      <c r="K10" s="25">
        <f t="shared" si="2"/>
        <v>21910.291999999998</v>
      </c>
      <c r="L10" s="25"/>
      <c r="M10" s="25">
        <v>25</v>
      </c>
      <c r="N10" s="28">
        <v>11807.91</v>
      </c>
      <c r="O10" s="25">
        <f t="shared" si="3"/>
        <v>18933.03</v>
      </c>
      <c r="P10" s="25">
        <f t="shared" si="4"/>
        <v>81066.97</v>
      </c>
    </row>
    <row r="11" spans="1:16" ht="40.5" x14ac:dyDescent="0.3">
      <c r="A11" s="22">
        <v>4</v>
      </c>
      <c r="B11" s="23" t="s">
        <v>25</v>
      </c>
      <c r="C11" s="23" t="s">
        <v>26</v>
      </c>
      <c r="D11" s="28">
        <v>60000</v>
      </c>
      <c r="E11" s="29">
        <f t="shared" si="5"/>
        <v>1824</v>
      </c>
      <c r="F11" s="29">
        <v>2380.2399999999998</v>
      </c>
      <c r="G11" s="16">
        <f t="shared" si="0"/>
        <v>1722</v>
      </c>
      <c r="H11" s="16">
        <f t="shared" si="6"/>
        <v>4254</v>
      </c>
      <c r="I11" s="16">
        <f t="shared" si="1"/>
        <v>4260</v>
      </c>
      <c r="J11" s="16">
        <f>53928*1.15%</f>
        <v>620.17200000000003</v>
      </c>
      <c r="K11" s="25">
        <f t="shared" si="2"/>
        <v>15060.412</v>
      </c>
      <c r="L11" s="25">
        <v>2000</v>
      </c>
      <c r="M11" s="25">
        <v>25</v>
      </c>
      <c r="N11" s="28">
        <v>3010.6</v>
      </c>
      <c r="O11" s="25">
        <f t="shared" si="3"/>
        <v>10961.84</v>
      </c>
      <c r="P11" s="25">
        <f t="shared" si="4"/>
        <v>49038.16</v>
      </c>
    </row>
    <row r="12" spans="1:16" ht="40.5" x14ac:dyDescent="0.3">
      <c r="A12" s="22">
        <v>5</v>
      </c>
      <c r="B12" s="23" t="s">
        <v>27</v>
      </c>
      <c r="C12" s="23" t="s">
        <v>28</v>
      </c>
      <c r="D12" s="28">
        <v>60000</v>
      </c>
      <c r="E12" s="29">
        <f t="shared" si="5"/>
        <v>1824</v>
      </c>
      <c r="F12" s="29"/>
      <c r="G12" s="16">
        <f t="shared" si="0"/>
        <v>1722</v>
      </c>
      <c r="H12" s="16">
        <f t="shared" si="6"/>
        <v>4254</v>
      </c>
      <c r="I12" s="16">
        <f t="shared" si="1"/>
        <v>4260</v>
      </c>
      <c r="J12" s="16">
        <f>53928*1.15%</f>
        <v>620.17200000000003</v>
      </c>
      <c r="K12" s="25">
        <f t="shared" si="2"/>
        <v>12680.172</v>
      </c>
      <c r="L12" s="25">
        <v>7727.96</v>
      </c>
      <c r="M12" s="25">
        <v>25</v>
      </c>
      <c r="N12" s="28">
        <v>3486.65</v>
      </c>
      <c r="O12" s="25">
        <f t="shared" si="3"/>
        <v>14785.609999999999</v>
      </c>
      <c r="P12" s="25">
        <f t="shared" si="4"/>
        <v>45214.39</v>
      </c>
    </row>
    <row r="13" spans="1:16" ht="54" x14ac:dyDescent="0.3">
      <c r="A13" s="22">
        <v>6</v>
      </c>
      <c r="B13" s="23" t="s">
        <v>29</v>
      </c>
      <c r="C13" s="23" t="s">
        <v>30</v>
      </c>
      <c r="D13" s="28">
        <v>40000</v>
      </c>
      <c r="E13" s="29">
        <f t="shared" si="5"/>
        <v>1216</v>
      </c>
      <c r="F13" s="29"/>
      <c r="G13" s="16">
        <f t="shared" si="0"/>
        <v>1148</v>
      </c>
      <c r="H13" s="16">
        <f t="shared" si="6"/>
        <v>2836</v>
      </c>
      <c r="I13" s="16">
        <f t="shared" si="1"/>
        <v>2839.9999999999995</v>
      </c>
      <c r="J13" s="16">
        <f t="shared" ref="J13:J24" si="7">D13*1.15%</f>
        <v>460</v>
      </c>
      <c r="K13" s="25">
        <f t="shared" si="2"/>
        <v>8500</v>
      </c>
      <c r="L13" s="25"/>
      <c r="M13" s="25">
        <v>25</v>
      </c>
      <c r="N13" s="28">
        <v>442.65</v>
      </c>
      <c r="O13" s="25">
        <f t="shared" si="3"/>
        <v>2831.65</v>
      </c>
      <c r="P13" s="25">
        <f t="shared" si="4"/>
        <v>37168.35</v>
      </c>
    </row>
    <row r="14" spans="1:16" ht="40.5" x14ac:dyDescent="0.3">
      <c r="A14" s="22">
        <v>7</v>
      </c>
      <c r="B14" s="23" t="s">
        <v>31</v>
      </c>
      <c r="C14" s="23" t="s">
        <v>32</v>
      </c>
      <c r="D14" s="28">
        <v>30000</v>
      </c>
      <c r="E14" s="29">
        <f t="shared" si="5"/>
        <v>912</v>
      </c>
      <c r="F14" s="29"/>
      <c r="G14" s="16">
        <f t="shared" si="0"/>
        <v>861</v>
      </c>
      <c r="H14" s="16">
        <f t="shared" si="6"/>
        <v>2127</v>
      </c>
      <c r="I14" s="16">
        <f t="shared" si="1"/>
        <v>2130</v>
      </c>
      <c r="J14" s="16">
        <f t="shared" si="7"/>
        <v>345</v>
      </c>
      <c r="K14" s="25">
        <f t="shared" si="2"/>
        <v>6375</v>
      </c>
      <c r="L14" s="25"/>
      <c r="M14" s="25">
        <v>25</v>
      </c>
      <c r="N14" s="28">
        <v>0</v>
      </c>
      <c r="O14" s="25">
        <f t="shared" si="3"/>
        <v>1798</v>
      </c>
      <c r="P14" s="25">
        <f t="shared" si="4"/>
        <v>28202</v>
      </c>
    </row>
    <row r="15" spans="1:16" ht="40.5" x14ac:dyDescent="0.3">
      <c r="A15" s="22">
        <v>8</v>
      </c>
      <c r="B15" s="23" t="s">
        <v>33</v>
      </c>
      <c r="C15" s="23" t="s">
        <v>34</v>
      </c>
      <c r="D15" s="28">
        <v>30000</v>
      </c>
      <c r="E15" s="29">
        <f t="shared" si="5"/>
        <v>912</v>
      </c>
      <c r="F15" s="29"/>
      <c r="G15" s="16">
        <f t="shared" si="0"/>
        <v>861</v>
      </c>
      <c r="H15" s="16">
        <f t="shared" si="6"/>
        <v>2127</v>
      </c>
      <c r="I15" s="16">
        <f t="shared" si="1"/>
        <v>2130</v>
      </c>
      <c r="J15" s="16">
        <f t="shared" si="7"/>
        <v>345</v>
      </c>
      <c r="K15" s="25">
        <f t="shared" si="2"/>
        <v>6375</v>
      </c>
      <c r="L15" s="25"/>
      <c r="M15" s="25">
        <v>25</v>
      </c>
      <c r="N15" s="28">
        <v>0</v>
      </c>
      <c r="O15" s="25">
        <f t="shared" si="3"/>
        <v>1798</v>
      </c>
      <c r="P15" s="25">
        <f t="shared" si="4"/>
        <v>28202</v>
      </c>
    </row>
    <row r="16" spans="1:16" ht="27" x14ac:dyDescent="0.3">
      <c r="A16" s="22">
        <v>9</v>
      </c>
      <c r="B16" s="23" t="s">
        <v>35</v>
      </c>
      <c r="C16" s="23" t="s">
        <v>36</v>
      </c>
      <c r="D16" s="28">
        <v>30000</v>
      </c>
      <c r="E16" s="29">
        <f t="shared" si="5"/>
        <v>912</v>
      </c>
      <c r="F16" s="29"/>
      <c r="G16" s="16">
        <f t="shared" si="0"/>
        <v>861</v>
      </c>
      <c r="H16" s="16">
        <f t="shared" si="6"/>
        <v>2127</v>
      </c>
      <c r="I16" s="16">
        <f t="shared" si="1"/>
        <v>2130</v>
      </c>
      <c r="J16" s="16">
        <f t="shared" si="7"/>
        <v>345</v>
      </c>
      <c r="K16" s="25">
        <f t="shared" si="2"/>
        <v>6375</v>
      </c>
      <c r="L16" s="25">
        <v>4079.89</v>
      </c>
      <c r="M16" s="25">
        <v>25</v>
      </c>
      <c r="N16" s="28">
        <v>0</v>
      </c>
      <c r="O16" s="25">
        <f t="shared" si="3"/>
        <v>5877.8899999999994</v>
      </c>
      <c r="P16" s="25">
        <f t="shared" si="4"/>
        <v>24122.11</v>
      </c>
    </row>
    <row r="17" spans="1:16" ht="40.5" x14ac:dyDescent="0.3">
      <c r="A17" s="22">
        <v>10</v>
      </c>
      <c r="B17" s="23" t="s">
        <v>37</v>
      </c>
      <c r="C17" s="23" t="s">
        <v>38</v>
      </c>
      <c r="D17" s="28">
        <v>30000</v>
      </c>
      <c r="E17" s="29">
        <f t="shared" si="5"/>
        <v>912</v>
      </c>
      <c r="F17" s="29">
        <v>1190.1199999999999</v>
      </c>
      <c r="G17" s="16">
        <f t="shared" si="0"/>
        <v>861</v>
      </c>
      <c r="H17" s="16">
        <f t="shared" si="6"/>
        <v>2127</v>
      </c>
      <c r="I17" s="16">
        <f t="shared" si="1"/>
        <v>2130</v>
      </c>
      <c r="J17" s="16">
        <f t="shared" si="7"/>
        <v>345</v>
      </c>
      <c r="K17" s="25">
        <f t="shared" si="2"/>
        <v>7565.12</v>
      </c>
      <c r="L17" s="25"/>
      <c r="M17" s="25">
        <v>25</v>
      </c>
      <c r="N17" s="28">
        <v>0</v>
      </c>
      <c r="O17" s="25">
        <f t="shared" si="3"/>
        <v>2988.12</v>
      </c>
      <c r="P17" s="25">
        <f t="shared" si="4"/>
        <v>27011.88</v>
      </c>
    </row>
    <row r="18" spans="1:16" ht="27" x14ac:dyDescent="0.3">
      <c r="A18" s="22">
        <v>11</v>
      </c>
      <c r="B18" s="23" t="s">
        <v>39</v>
      </c>
      <c r="C18" s="23" t="s">
        <v>40</v>
      </c>
      <c r="D18" s="25">
        <v>30000</v>
      </c>
      <c r="E18" s="29">
        <f t="shared" si="5"/>
        <v>912</v>
      </c>
      <c r="F18" s="29"/>
      <c r="G18" s="16">
        <f t="shared" si="0"/>
        <v>861</v>
      </c>
      <c r="H18" s="16">
        <f t="shared" si="6"/>
        <v>2127</v>
      </c>
      <c r="I18" s="16">
        <f t="shared" si="1"/>
        <v>2130</v>
      </c>
      <c r="J18" s="16">
        <f t="shared" si="7"/>
        <v>345</v>
      </c>
      <c r="K18" s="25">
        <f t="shared" si="2"/>
        <v>6375</v>
      </c>
      <c r="L18" s="25"/>
      <c r="M18" s="25">
        <v>25</v>
      </c>
      <c r="N18" s="28">
        <v>0</v>
      </c>
      <c r="O18" s="25">
        <f t="shared" si="3"/>
        <v>1798</v>
      </c>
      <c r="P18" s="25">
        <f t="shared" si="4"/>
        <v>28202</v>
      </c>
    </row>
    <row r="19" spans="1:16" ht="27" x14ac:dyDescent="0.3">
      <c r="A19" s="22">
        <v>12</v>
      </c>
      <c r="B19" s="23" t="s">
        <v>41</v>
      </c>
      <c r="C19" s="23" t="s">
        <v>42</v>
      </c>
      <c r="D19" s="25">
        <v>25000</v>
      </c>
      <c r="E19" s="29">
        <f t="shared" si="5"/>
        <v>760</v>
      </c>
      <c r="F19" s="29"/>
      <c r="G19" s="16">
        <f t="shared" si="0"/>
        <v>717.5</v>
      </c>
      <c r="H19" s="16">
        <f t="shared" si="6"/>
        <v>1772.5000000000002</v>
      </c>
      <c r="I19" s="16">
        <f t="shared" si="1"/>
        <v>1774.9999999999998</v>
      </c>
      <c r="J19" s="16">
        <f t="shared" si="7"/>
        <v>287.5</v>
      </c>
      <c r="K19" s="25">
        <f t="shared" si="2"/>
        <v>5312.5</v>
      </c>
      <c r="L19" s="25">
        <v>4249.33</v>
      </c>
      <c r="M19" s="25">
        <v>25</v>
      </c>
      <c r="N19" s="28">
        <v>0</v>
      </c>
      <c r="O19" s="25">
        <f t="shared" si="3"/>
        <v>5751.83</v>
      </c>
      <c r="P19" s="25">
        <f t="shared" si="4"/>
        <v>19248.169999999998</v>
      </c>
    </row>
    <row r="20" spans="1:16" ht="54" x14ac:dyDescent="0.3">
      <c r="A20" s="22">
        <v>13</v>
      </c>
      <c r="B20" s="23" t="s">
        <v>43</v>
      </c>
      <c r="C20" s="23" t="s">
        <v>42</v>
      </c>
      <c r="D20" s="28">
        <v>20000</v>
      </c>
      <c r="E20" s="29">
        <f t="shared" si="5"/>
        <v>608</v>
      </c>
      <c r="F20" s="29"/>
      <c r="G20" s="16">
        <f t="shared" si="0"/>
        <v>574</v>
      </c>
      <c r="H20" s="16">
        <f t="shared" si="6"/>
        <v>1418</v>
      </c>
      <c r="I20" s="16">
        <f t="shared" si="1"/>
        <v>1419.9999999999998</v>
      </c>
      <c r="J20" s="16">
        <f t="shared" si="7"/>
        <v>230</v>
      </c>
      <c r="K20" s="25">
        <f t="shared" si="2"/>
        <v>4250</v>
      </c>
      <c r="L20" s="25"/>
      <c r="M20" s="25">
        <v>25</v>
      </c>
      <c r="N20" s="28">
        <v>0</v>
      </c>
      <c r="O20" s="25">
        <f t="shared" si="3"/>
        <v>1207</v>
      </c>
      <c r="P20" s="25">
        <f t="shared" si="4"/>
        <v>18793</v>
      </c>
    </row>
    <row r="21" spans="1:16" ht="27" x14ac:dyDescent="0.3">
      <c r="A21" s="22">
        <v>14</v>
      </c>
      <c r="B21" s="23" t="s">
        <v>44</v>
      </c>
      <c r="C21" s="23" t="s">
        <v>42</v>
      </c>
      <c r="D21" s="28">
        <v>20000</v>
      </c>
      <c r="E21" s="29">
        <f t="shared" si="5"/>
        <v>608</v>
      </c>
      <c r="F21" s="29"/>
      <c r="G21" s="16">
        <f t="shared" si="0"/>
        <v>574</v>
      </c>
      <c r="H21" s="16">
        <f t="shared" si="6"/>
        <v>1418</v>
      </c>
      <c r="I21" s="16">
        <f t="shared" si="1"/>
        <v>1419.9999999999998</v>
      </c>
      <c r="J21" s="16">
        <f t="shared" si="7"/>
        <v>230</v>
      </c>
      <c r="K21" s="25">
        <f t="shared" si="2"/>
        <v>4250</v>
      </c>
      <c r="L21" s="25">
        <v>1170</v>
      </c>
      <c r="M21" s="25">
        <v>25</v>
      </c>
      <c r="N21" s="28">
        <v>0</v>
      </c>
      <c r="O21" s="25">
        <f t="shared" si="3"/>
        <v>2377</v>
      </c>
      <c r="P21" s="25">
        <f t="shared" si="4"/>
        <v>17623</v>
      </c>
    </row>
    <row r="22" spans="1:16" ht="40.5" x14ac:dyDescent="0.3">
      <c r="A22" s="22">
        <v>15</v>
      </c>
      <c r="B22" s="23" t="s">
        <v>45</v>
      </c>
      <c r="C22" s="23" t="s">
        <v>46</v>
      </c>
      <c r="D22" s="25">
        <v>20000</v>
      </c>
      <c r="E22" s="29">
        <f t="shared" si="5"/>
        <v>608</v>
      </c>
      <c r="F22" s="29"/>
      <c r="G22" s="16">
        <f t="shared" si="0"/>
        <v>574</v>
      </c>
      <c r="H22" s="16">
        <f t="shared" si="6"/>
        <v>1418</v>
      </c>
      <c r="I22" s="16">
        <f t="shared" si="1"/>
        <v>1419.9999999999998</v>
      </c>
      <c r="J22" s="16">
        <f t="shared" si="7"/>
        <v>230</v>
      </c>
      <c r="K22" s="25">
        <f t="shared" si="2"/>
        <v>4250</v>
      </c>
      <c r="L22" s="25">
        <v>1170</v>
      </c>
      <c r="M22" s="25">
        <v>25</v>
      </c>
      <c r="N22" s="28">
        <v>0</v>
      </c>
      <c r="O22" s="25">
        <f t="shared" si="3"/>
        <v>2377</v>
      </c>
      <c r="P22" s="25">
        <f t="shared" si="4"/>
        <v>17623</v>
      </c>
    </row>
    <row r="23" spans="1:16" ht="40.5" x14ac:dyDescent="0.3">
      <c r="A23" s="22">
        <v>16</v>
      </c>
      <c r="B23" s="23" t="s">
        <v>47</v>
      </c>
      <c r="C23" s="23" t="s">
        <v>40</v>
      </c>
      <c r="D23" s="25">
        <v>20000</v>
      </c>
      <c r="E23" s="29">
        <f t="shared" si="5"/>
        <v>608</v>
      </c>
      <c r="F23" s="29"/>
      <c r="G23" s="16">
        <f t="shared" si="0"/>
        <v>574</v>
      </c>
      <c r="H23" s="16">
        <f t="shared" si="6"/>
        <v>1418</v>
      </c>
      <c r="I23" s="16">
        <f t="shared" si="1"/>
        <v>1419.9999999999998</v>
      </c>
      <c r="J23" s="16">
        <f t="shared" si="7"/>
        <v>230</v>
      </c>
      <c r="K23" s="25">
        <f t="shared" si="2"/>
        <v>4250</v>
      </c>
      <c r="L23" s="25"/>
      <c r="M23" s="25">
        <v>25</v>
      </c>
      <c r="N23" s="28">
        <v>0</v>
      </c>
      <c r="O23" s="25">
        <f t="shared" si="3"/>
        <v>1207</v>
      </c>
      <c r="P23" s="25">
        <f t="shared" si="4"/>
        <v>18793</v>
      </c>
    </row>
    <row r="24" spans="1:16" ht="40.5" x14ac:dyDescent="0.3">
      <c r="A24" s="22">
        <v>17</v>
      </c>
      <c r="B24" s="23" t="s">
        <v>48</v>
      </c>
      <c r="C24" s="23" t="s">
        <v>49</v>
      </c>
      <c r="D24" s="25">
        <v>12000</v>
      </c>
      <c r="E24" s="29">
        <f t="shared" si="5"/>
        <v>364.8</v>
      </c>
      <c r="F24" s="29"/>
      <c r="G24" s="16">
        <f t="shared" si="0"/>
        <v>344.4</v>
      </c>
      <c r="H24" s="16">
        <f t="shared" si="6"/>
        <v>850.80000000000007</v>
      </c>
      <c r="I24" s="16">
        <f t="shared" si="1"/>
        <v>851.99999999999989</v>
      </c>
      <c r="J24" s="16">
        <f t="shared" si="7"/>
        <v>138</v>
      </c>
      <c r="K24" s="25">
        <f t="shared" si="2"/>
        <v>2550</v>
      </c>
      <c r="L24" s="25"/>
      <c r="M24" s="25">
        <v>25</v>
      </c>
      <c r="N24" s="28">
        <v>0</v>
      </c>
      <c r="O24" s="25">
        <f t="shared" si="3"/>
        <v>734.2</v>
      </c>
      <c r="P24" s="25">
        <f t="shared" si="4"/>
        <v>11265.8</v>
      </c>
    </row>
    <row r="25" spans="1:16" ht="15.75" x14ac:dyDescent="0.3">
      <c r="A25" s="1"/>
      <c r="B25" s="24" t="s">
        <v>50</v>
      </c>
      <c r="C25" s="24"/>
      <c r="D25" s="31">
        <f t="shared" ref="D25:P25" si="8">SUM(D8:D24)</f>
        <v>852000</v>
      </c>
      <c r="E25" s="31">
        <f t="shared" si="8"/>
        <v>23159.327999999998</v>
      </c>
      <c r="F25" s="31">
        <f t="shared" si="8"/>
        <v>4760.4799999999996</v>
      </c>
      <c r="G25" s="31">
        <f t="shared" si="8"/>
        <v>24452.400000000001</v>
      </c>
      <c r="H25" s="31">
        <f t="shared" si="8"/>
        <v>54013.038</v>
      </c>
      <c r="I25" s="31">
        <f t="shared" si="8"/>
        <v>60492</v>
      </c>
      <c r="J25" s="31">
        <f t="shared" si="8"/>
        <v>6631.3600000000006</v>
      </c>
      <c r="K25" s="31">
        <f t="shared" si="8"/>
        <v>173508.606</v>
      </c>
      <c r="L25" s="31">
        <f t="shared" si="8"/>
        <v>20397.18</v>
      </c>
      <c r="M25" s="31">
        <f t="shared" si="8"/>
        <v>425</v>
      </c>
      <c r="N25" s="31">
        <f t="shared" si="8"/>
        <v>73047.179999999993</v>
      </c>
      <c r="O25" s="31">
        <f t="shared" si="8"/>
        <v>146241.568</v>
      </c>
      <c r="P25" s="31">
        <f t="shared" si="8"/>
        <v>705758.43200000015</v>
      </c>
    </row>
    <row r="26" spans="1:16" ht="26.25" customHeight="1" x14ac:dyDescent="0.3">
      <c r="A26" s="1"/>
      <c r="B26" s="32"/>
      <c r="C26" s="10"/>
      <c r="D26" s="33" t="s">
        <v>51</v>
      </c>
      <c r="E26" s="34" t="s">
        <v>52</v>
      </c>
      <c r="F26" s="34" t="s">
        <v>52</v>
      </c>
      <c r="G26" s="35" t="s">
        <v>53</v>
      </c>
      <c r="H26" s="24"/>
      <c r="I26" s="36"/>
      <c r="J26" s="24"/>
      <c r="K26" s="24"/>
      <c r="L26" s="35" t="s">
        <v>54</v>
      </c>
      <c r="M26" s="35" t="s">
        <v>55</v>
      </c>
      <c r="N26" s="35" t="s">
        <v>56</v>
      </c>
      <c r="O26" s="24"/>
      <c r="P26" s="24"/>
    </row>
    <row r="27" spans="1:16" ht="15.75" x14ac:dyDescent="0.3">
      <c r="A27" s="37"/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</row>
    <row r="28" spans="1:16" ht="18" x14ac:dyDescent="0.35">
      <c r="A28" s="38"/>
      <c r="B28" s="39" t="s">
        <v>57</v>
      </c>
      <c r="C28" s="39"/>
      <c r="D28" s="40"/>
      <c r="E28" s="41" t="s">
        <v>58</v>
      </c>
      <c r="F28" s="2"/>
      <c r="G28" s="42"/>
      <c r="H28" s="43"/>
      <c r="I28" s="43"/>
      <c r="J28" s="41" t="s">
        <v>59</v>
      </c>
      <c r="K28" s="2"/>
      <c r="L28" s="44"/>
      <c r="M28" s="44"/>
      <c r="N28" s="44"/>
      <c r="O28" s="37"/>
      <c r="P28" s="37"/>
    </row>
    <row r="29" spans="1:16" ht="18" x14ac:dyDescent="0.35">
      <c r="A29" s="38"/>
      <c r="B29" s="41"/>
      <c r="C29" s="2"/>
      <c r="D29" s="2"/>
      <c r="E29" s="42"/>
      <c r="F29" s="39"/>
      <c r="G29" s="39"/>
      <c r="H29" s="39"/>
      <c r="I29" s="39"/>
      <c r="J29" s="39"/>
      <c r="K29" s="39"/>
      <c r="L29" s="39"/>
      <c r="M29" s="39"/>
      <c r="N29" s="39"/>
      <c r="O29" s="37"/>
      <c r="P29" s="37"/>
    </row>
    <row r="30" spans="1:16" ht="18" x14ac:dyDescent="0.35">
      <c r="A30" s="38"/>
      <c r="B30" s="2"/>
      <c r="C30" s="2"/>
      <c r="D30" s="2"/>
      <c r="E30" s="40"/>
      <c r="F30" s="39"/>
      <c r="G30" s="39"/>
      <c r="H30" s="45"/>
      <c r="I30" s="40"/>
      <c r="J30" s="39"/>
      <c r="K30" s="39"/>
      <c r="L30" s="39"/>
      <c r="M30" s="40"/>
      <c r="N30" s="40"/>
      <c r="O30" s="37"/>
      <c r="P30" s="37"/>
    </row>
    <row r="31" spans="1:16" ht="18" x14ac:dyDescent="0.35">
      <c r="A31" s="38"/>
      <c r="B31" s="46" t="s">
        <v>60</v>
      </c>
      <c r="C31" s="2"/>
      <c r="D31" s="2"/>
      <c r="E31" s="40"/>
      <c r="F31" s="47" t="s">
        <v>61</v>
      </c>
      <c r="G31" s="2"/>
      <c r="H31" s="2"/>
      <c r="I31" s="40"/>
      <c r="J31" s="39"/>
      <c r="K31" s="45"/>
      <c r="L31" s="48" t="s">
        <v>62</v>
      </c>
      <c r="M31" s="2"/>
      <c r="N31" s="2"/>
      <c r="O31" s="37"/>
      <c r="P31" s="37"/>
    </row>
    <row r="32" spans="1:16" ht="15.75" customHeight="1" x14ac:dyDescent="0.35">
      <c r="A32" s="37"/>
      <c r="B32" s="2"/>
      <c r="C32" s="2"/>
      <c r="D32" s="2"/>
      <c r="E32" s="40"/>
      <c r="F32" s="2"/>
      <c r="G32" s="2"/>
      <c r="H32" s="2"/>
      <c r="I32" s="49"/>
      <c r="J32" s="39"/>
      <c r="K32" s="40"/>
      <c r="L32" s="2"/>
      <c r="M32" s="2"/>
      <c r="N32" s="2"/>
      <c r="O32" s="52"/>
      <c r="P32" s="37"/>
    </row>
    <row r="33" spans="2:15" ht="15.75" x14ac:dyDescent="0.3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52"/>
    </row>
    <row r="34" spans="2:15" ht="15" customHeight="1" x14ac:dyDescent="0.35">
      <c r="B34" s="53"/>
      <c r="C34" s="52"/>
      <c r="D34" s="53"/>
      <c r="E34" s="52"/>
      <c r="F34" s="52"/>
      <c r="G34" s="53"/>
      <c r="H34" s="52"/>
      <c r="I34" s="52"/>
      <c r="J34" s="53"/>
      <c r="K34" s="52"/>
      <c r="L34" s="52"/>
      <c r="M34" s="53"/>
      <c r="N34" s="52"/>
      <c r="O34" s="52"/>
    </row>
    <row r="35" spans="2:15" x14ac:dyDescent="0.25"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</row>
    <row r="36" spans="2:15" ht="15" customHeight="1" x14ac:dyDescent="0.35">
      <c r="B36" s="53"/>
      <c r="C36" s="52"/>
      <c r="D36" s="53"/>
      <c r="E36" s="52"/>
      <c r="F36" s="52"/>
      <c r="G36" s="53"/>
      <c r="H36" s="52"/>
      <c r="I36" s="52"/>
      <c r="J36" s="53"/>
      <c r="K36" s="52"/>
      <c r="L36" s="52"/>
      <c r="M36" s="53"/>
      <c r="N36" s="52"/>
      <c r="O36" s="52"/>
    </row>
    <row r="37" spans="2:15" x14ac:dyDescent="0.25"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</row>
    <row r="38" spans="2:15" x14ac:dyDescent="0.25">
      <c r="B38" s="46"/>
      <c r="C38" s="2"/>
      <c r="D38" s="46"/>
      <c r="E38" s="2"/>
      <c r="F38" s="2"/>
      <c r="G38" s="46"/>
      <c r="H38" s="2"/>
      <c r="I38" s="2"/>
      <c r="J38" s="46"/>
      <c r="K38" s="2"/>
      <c r="L38" s="2"/>
      <c r="M38" s="46"/>
      <c r="N38" s="2"/>
      <c r="O38" s="2"/>
    </row>
    <row r="39" spans="2:15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2:15" x14ac:dyDescent="0.25">
      <c r="B40" s="46"/>
      <c r="C40" s="2"/>
      <c r="D40" s="46"/>
      <c r="E40" s="2"/>
      <c r="F40" s="2"/>
      <c r="G40" s="46"/>
      <c r="H40" s="2"/>
      <c r="I40" s="2"/>
      <c r="J40" s="46"/>
      <c r="K40" s="2"/>
      <c r="L40" s="2"/>
      <c r="M40" s="46"/>
      <c r="N40" s="2"/>
      <c r="O40" s="2"/>
    </row>
    <row r="41" spans="2:15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2:15" x14ac:dyDescent="0.25">
      <c r="B42" s="46"/>
      <c r="C42" s="2"/>
      <c r="D42" s="46"/>
      <c r="E42" s="2"/>
      <c r="F42" s="2"/>
      <c r="G42" s="46"/>
      <c r="H42" s="2"/>
      <c r="I42" s="2"/>
      <c r="J42" s="46"/>
      <c r="K42" s="2"/>
      <c r="L42" s="2"/>
      <c r="M42" s="46"/>
      <c r="N42" s="2"/>
      <c r="O42" s="2"/>
    </row>
    <row r="43" spans="2:15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2:15" ht="15" customHeight="1" x14ac:dyDescent="0.25">
      <c r="B44" s="46"/>
      <c r="C44" s="2"/>
      <c r="D44" s="46"/>
      <c r="E44" s="2"/>
      <c r="F44" s="2"/>
      <c r="G44" s="46"/>
      <c r="H44" s="2"/>
      <c r="I44" s="2"/>
      <c r="J44" s="46"/>
      <c r="K44" s="2"/>
      <c r="L44" s="2"/>
      <c r="M44" s="46"/>
      <c r="N44" s="2"/>
      <c r="O44" s="2"/>
    </row>
    <row r="45" spans="2:15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2:15" x14ac:dyDescent="0.25">
      <c r="B46" s="46"/>
      <c r="C46" s="2"/>
      <c r="D46" s="46"/>
      <c r="E46" s="2"/>
      <c r="F46" s="2"/>
      <c r="G46" s="46"/>
      <c r="H46" s="2"/>
      <c r="I46" s="2"/>
      <c r="J46" s="46"/>
      <c r="K46" s="2"/>
      <c r="L46" s="2"/>
      <c r="M46" s="46"/>
      <c r="N46" s="2"/>
      <c r="O46" s="2"/>
    </row>
    <row r="47" spans="2:15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2:15" x14ac:dyDescent="0.25">
      <c r="B48" s="46"/>
      <c r="C48" s="2"/>
      <c r="D48" s="46"/>
      <c r="E48" s="2"/>
      <c r="F48" s="2"/>
      <c r="G48" s="46"/>
      <c r="H48" s="2"/>
      <c r="I48" s="2"/>
      <c r="J48" s="46"/>
      <c r="K48" s="2"/>
      <c r="L48" s="2"/>
      <c r="M48" s="46"/>
      <c r="N48" s="2"/>
      <c r="O48" s="2"/>
    </row>
    <row r="49" spans="2:15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 x14ac:dyDescent="0.25">
      <c r="B50" s="46"/>
      <c r="C50" s="2"/>
      <c r="D50" s="46"/>
      <c r="E50" s="2"/>
      <c r="F50" s="2"/>
      <c r="G50" s="46"/>
      <c r="H50" s="2"/>
      <c r="I50" s="2"/>
      <c r="J50" s="46"/>
      <c r="K50" s="2"/>
      <c r="L50" s="2"/>
      <c r="M50" s="46"/>
      <c r="N50" s="2"/>
      <c r="O50" s="2"/>
    </row>
    <row r="51" spans="2:15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2:15" x14ac:dyDescent="0.25">
      <c r="B52" s="46"/>
      <c r="C52" s="2"/>
      <c r="D52" s="46"/>
      <c r="E52" s="2"/>
      <c r="F52" s="2"/>
      <c r="G52" s="46"/>
      <c r="H52" s="2"/>
      <c r="I52" s="2"/>
      <c r="J52" s="46"/>
      <c r="K52" s="2"/>
      <c r="L52" s="2"/>
      <c r="M52" s="46"/>
      <c r="N52" s="2"/>
      <c r="O52" s="2"/>
    </row>
    <row r="53" spans="2:15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2:15" x14ac:dyDescent="0.25">
      <c r="B54" s="46"/>
      <c r="C54" s="2"/>
      <c r="D54" s="46"/>
      <c r="E54" s="2"/>
      <c r="F54" s="2"/>
      <c r="G54" s="46"/>
      <c r="H54" s="2"/>
      <c r="I54" s="2"/>
      <c r="J54" s="46"/>
      <c r="K54" s="2"/>
      <c r="L54" s="2"/>
      <c r="M54" s="46"/>
      <c r="N54" s="2"/>
      <c r="O54" s="2"/>
    </row>
    <row r="55" spans="2:15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2:15" x14ac:dyDescent="0.25">
      <c r="B56" s="46"/>
      <c r="C56" s="2"/>
      <c r="D56" s="46"/>
      <c r="E56" s="2"/>
      <c r="F56" s="2"/>
      <c r="G56" s="46"/>
      <c r="H56" s="2"/>
      <c r="I56" s="2"/>
      <c r="J56" s="46"/>
      <c r="K56" s="2"/>
      <c r="L56" s="2"/>
      <c r="M56" s="46"/>
      <c r="N56" s="2"/>
      <c r="O56" s="2"/>
    </row>
    <row r="57" spans="2:15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15" x14ac:dyDescent="0.25">
      <c r="B58" s="46"/>
      <c r="C58" s="2"/>
      <c r="D58" s="46"/>
      <c r="E58" s="2"/>
      <c r="F58" s="2"/>
      <c r="G58" s="46"/>
      <c r="H58" s="2"/>
      <c r="I58" s="2"/>
      <c r="J58" s="46"/>
      <c r="K58" s="2"/>
      <c r="L58" s="2"/>
      <c r="M58" s="46"/>
      <c r="N58" s="2"/>
      <c r="O58" s="2"/>
    </row>
    <row r="59" spans="2:15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 x14ac:dyDescent="0.25">
      <c r="B60" s="46"/>
      <c r="C60" s="2"/>
      <c r="D60" s="46"/>
      <c r="E60" s="2"/>
      <c r="F60" s="2"/>
      <c r="G60" s="46"/>
      <c r="H60" s="2"/>
      <c r="I60" s="2"/>
      <c r="J60" s="46"/>
      <c r="K60" s="2"/>
      <c r="L60" s="2"/>
      <c r="M60" s="46"/>
      <c r="N60" s="2"/>
      <c r="O60" s="2"/>
    </row>
    <row r="61" spans="2:15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2:15" x14ac:dyDescent="0.25">
      <c r="B62" s="46"/>
      <c r="C62" s="2"/>
      <c r="D62" s="46"/>
      <c r="E62" s="2"/>
      <c r="F62" s="2"/>
      <c r="G62" s="46"/>
      <c r="H62" s="2"/>
      <c r="I62" s="2"/>
      <c r="J62" s="46"/>
      <c r="K62" s="2"/>
      <c r="L62" s="2"/>
      <c r="M62" s="46"/>
      <c r="N62" s="2"/>
      <c r="O62" s="2"/>
    </row>
    <row r="63" spans="2:15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2:15" x14ac:dyDescent="0.25">
      <c r="B64" s="46"/>
      <c r="C64" s="2"/>
      <c r="D64" s="46"/>
      <c r="E64" s="2"/>
      <c r="F64" s="2"/>
      <c r="G64" s="46"/>
      <c r="H64" s="2"/>
      <c r="I64" s="2"/>
      <c r="J64" s="46"/>
      <c r="K64" s="2"/>
      <c r="L64" s="2"/>
      <c r="M64" s="46"/>
      <c r="N64" s="2"/>
      <c r="O64" s="2"/>
    </row>
    <row r="65" spans="2:15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</sheetData>
  <mergeCells count="87">
    <mergeCell ref="J28:K28"/>
    <mergeCell ref="B29:D30"/>
    <mergeCell ref="B31:D32"/>
    <mergeCell ref="F31:H32"/>
    <mergeCell ref="L31:N32"/>
    <mergeCell ref="B62:C63"/>
    <mergeCell ref="D62:F63"/>
    <mergeCell ref="G62:I63"/>
    <mergeCell ref="J62:L63"/>
    <mergeCell ref="M62:O63"/>
    <mergeCell ref="B64:C65"/>
    <mergeCell ref="D64:F65"/>
    <mergeCell ref="G64:I65"/>
    <mergeCell ref="J64:L65"/>
    <mergeCell ref="M64:O65"/>
    <mergeCell ref="B58:C59"/>
    <mergeCell ref="D58:F59"/>
    <mergeCell ref="G58:I59"/>
    <mergeCell ref="J58:L59"/>
    <mergeCell ref="M58:O59"/>
    <mergeCell ref="B60:C61"/>
    <mergeCell ref="D60:F61"/>
    <mergeCell ref="G60:I61"/>
    <mergeCell ref="J60:L61"/>
    <mergeCell ref="M60:O61"/>
    <mergeCell ref="B54:C55"/>
    <mergeCell ref="D54:F55"/>
    <mergeCell ref="G54:I55"/>
    <mergeCell ref="J54:L55"/>
    <mergeCell ref="M54:O55"/>
    <mergeCell ref="B56:C57"/>
    <mergeCell ref="D56:F57"/>
    <mergeCell ref="G56:I57"/>
    <mergeCell ref="J56:L57"/>
    <mergeCell ref="M56:O57"/>
    <mergeCell ref="B50:C51"/>
    <mergeCell ref="D50:F51"/>
    <mergeCell ref="G50:I51"/>
    <mergeCell ref="J50:L51"/>
    <mergeCell ref="M50:O51"/>
    <mergeCell ref="B52:C53"/>
    <mergeCell ref="D52:F53"/>
    <mergeCell ref="G52:I53"/>
    <mergeCell ref="J52:L53"/>
    <mergeCell ref="M52:O53"/>
    <mergeCell ref="B46:C47"/>
    <mergeCell ref="D46:F47"/>
    <mergeCell ref="G46:I47"/>
    <mergeCell ref="J46:L47"/>
    <mergeCell ref="M46:O47"/>
    <mergeCell ref="B48:C49"/>
    <mergeCell ref="D48:F49"/>
    <mergeCell ref="G48:I49"/>
    <mergeCell ref="J48:L49"/>
    <mergeCell ref="M48:O49"/>
    <mergeCell ref="B42:C43"/>
    <mergeCell ref="D42:F43"/>
    <mergeCell ref="G42:I43"/>
    <mergeCell ref="J42:L43"/>
    <mergeCell ref="M42:O43"/>
    <mergeCell ref="B44:C45"/>
    <mergeCell ref="D44:F45"/>
    <mergeCell ref="G44:I45"/>
    <mergeCell ref="J44:L45"/>
    <mergeCell ref="M44:O45"/>
    <mergeCell ref="B38:C39"/>
    <mergeCell ref="D38:F39"/>
    <mergeCell ref="G38:I39"/>
    <mergeCell ref="J38:L39"/>
    <mergeCell ref="M38:O39"/>
    <mergeCell ref="B40:C41"/>
    <mergeCell ref="D40:F41"/>
    <mergeCell ref="G40:I41"/>
    <mergeCell ref="J40:L41"/>
    <mergeCell ref="M40:O41"/>
    <mergeCell ref="E28:F28"/>
    <mergeCell ref="L6:N6"/>
    <mergeCell ref="O6:O7"/>
    <mergeCell ref="P6:P7"/>
    <mergeCell ref="B26:C26"/>
    <mergeCell ref="B5:P5"/>
    <mergeCell ref="B6:B7"/>
    <mergeCell ref="C6:C7"/>
    <mergeCell ref="D6:D7"/>
    <mergeCell ref="E6:G6"/>
    <mergeCell ref="H6:J6"/>
    <mergeCell ref="K6:K7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Fijos Febrero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 General de Riesgos Agropecuarios</dc:creator>
  <cp:lastModifiedBy>Dirección General de Riesgos Agropecuarios</cp:lastModifiedBy>
  <cp:lastPrinted>2025-07-01T18:15:58Z</cp:lastPrinted>
  <dcterms:created xsi:type="dcterms:W3CDTF">2025-07-01T18:02:34Z</dcterms:created>
  <dcterms:modified xsi:type="dcterms:W3CDTF">2025-07-01T18:56:41Z</dcterms:modified>
</cp:coreProperties>
</file>