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2021/"/>
    </mc:Choice>
  </mc:AlternateContent>
  <xr:revisionPtr revIDLastSave="88" documentId="8_{A80EAF9F-F22A-469B-AB0B-EECC29623269}" xr6:coauthVersionLast="47" xr6:coauthVersionMax="47" xr10:uidLastSave="{8A0233A9-8F27-4173-A0E3-CED490461B4F}"/>
  <bookViews>
    <workbookView xWindow="-120" yWindow="-120" windowWidth="29040" windowHeight="15720" xr2:uid="{3CCA54B6-EA11-4A51-BEC0-32E0510285F9}"/>
  </bookViews>
  <sheets>
    <sheet name="En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F30" i="1"/>
  <c r="D30" i="1"/>
  <c r="J29" i="1"/>
  <c r="I29" i="1"/>
  <c r="H29" i="1"/>
  <c r="G29" i="1"/>
  <c r="E29" i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O26" i="1" s="1"/>
  <c r="P26" i="1" s="1"/>
  <c r="J25" i="1"/>
  <c r="I25" i="1"/>
  <c r="H25" i="1"/>
  <c r="G25" i="1"/>
  <c r="E25" i="1"/>
  <c r="O25" i="1" s="1"/>
  <c r="P25" i="1" s="1"/>
  <c r="J24" i="1"/>
  <c r="I24" i="1"/>
  <c r="H24" i="1"/>
  <c r="G24" i="1"/>
  <c r="E24" i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O19" i="1" s="1"/>
  <c r="P19" i="1" s="1"/>
  <c r="J18" i="1"/>
  <c r="I18" i="1"/>
  <c r="H18" i="1"/>
  <c r="G18" i="1"/>
  <c r="E18" i="1"/>
  <c r="O18" i="1" s="1"/>
  <c r="P18" i="1" s="1"/>
  <c r="J17" i="1"/>
  <c r="I17" i="1"/>
  <c r="H17" i="1"/>
  <c r="G17" i="1"/>
  <c r="E17" i="1"/>
  <c r="J16" i="1"/>
  <c r="I16" i="1"/>
  <c r="H16" i="1"/>
  <c r="G16" i="1"/>
  <c r="E16" i="1"/>
  <c r="J15" i="1"/>
  <c r="I15" i="1"/>
  <c r="H15" i="1"/>
  <c r="G15" i="1"/>
  <c r="E15" i="1"/>
  <c r="J14" i="1"/>
  <c r="I14" i="1"/>
  <c r="H14" i="1"/>
  <c r="G14" i="1"/>
  <c r="E14" i="1"/>
  <c r="J13" i="1"/>
  <c r="I13" i="1"/>
  <c r="H13" i="1"/>
  <c r="G13" i="1"/>
  <c r="E13" i="1"/>
  <c r="O13" i="1" s="1"/>
  <c r="P13" i="1" s="1"/>
  <c r="J12" i="1"/>
  <c r="I12" i="1"/>
  <c r="H12" i="1"/>
  <c r="G12" i="1"/>
  <c r="E12" i="1"/>
  <c r="J11" i="1"/>
  <c r="I11" i="1"/>
  <c r="H11" i="1"/>
  <c r="G11" i="1"/>
  <c r="E11" i="1"/>
  <c r="O11" i="1" s="1"/>
  <c r="O22" i="1" l="1"/>
  <c r="P22" i="1" s="1"/>
  <c r="O14" i="1"/>
  <c r="P14" i="1" s="1"/>
  <c r="O21" i="1"/>
  <c r="P21" i="1" s="1"/>
  <c r="K27" i="1"/>
  <c r="O28" i="1"/>
  <c r="P28" i="1" s="1"/>
  <c r="O24" i="1"/>
  <c r="P24" i="1" s="1"/>
  <c r="O29" i="1"/>
  <c r="P29" i="1" s="1"/>
  <c r="K15" i="1"/>
  <c r="O15" i="1"/>
  <c r="P15" i="1" s="1"/>
  <c r="K21" i="1"/>
  <c r="O16" i="1"/>
  <c r="P16" i="1" s="1"/>
  <c r="I30" i="1"/>
  <c r="J30" i="1"/>
  <c r="K23" i="1"/>
  <c r="K19" i="1"/>
  <c r="G30" i="1"/>
  <c r="K26" i="1"/>
  <c r="O17" i="1"/>
  <c r="P17" i="1" s="1"/>
  <c r="K12" i="1"/>
  <c r="K18" i="1"/>
  <c r="E30" i="1"/>
  <c r="H30" i="1"/>
  <c r="K22" i="1"/>
  <c r="O12" i="1"/>
  <c r="P12" i="1" s="1"/>
  <c r="K14" i="1"/>
  <c r="O20" i="1"/>
  <c r="P20" i="1" s="1"/>
  <c r="K24" i="1"/>
  <c r="K16" i="1"/>
  <c r="O23" i="1"/>
  <c r="P23" i="1" s="1"/>
  <c r="K13" i="1"/>
  <c r="K20" i="1"/>
  <c r="O27" i="1"/>
  <c r="P27" i="1" s="1"/>
  <c r="K17" i="1"/>
  <c r="K28" i="1"/>
  <c r="K25" i="1"/>
  <c r="K11" i="1"/>
  <c r="P11" i="1"/>
  <c r="K29" i="1"/>
  <c r="P30" i="1" l="1"/>
  <c r="O30" i="1"/>
</calcChain>
</file>

<file path=xl/sharedStrings.xml><?xml version="1.0" encoding="utf-8"?>
<sst xmlns="http://schemas.openxmlformats.org/spreadsheetml/2006/main" count="73" uniqueCount="69">
  <si>
    <t>Direccón General de Riesgos Agropecuarios</t>
  </si>
  <si>
    <t>Dpto. Administrativo y Contabilidad</t>
  </si>
  <si>
    <t xml:space="preserve"> Nómina Empleados Fijos corresp. al mes de Enero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</si>
  <si>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</si>
  <si>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</si>
  <si>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</si>
  <si>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</si>
  <si>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</si>
  <si>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</si>
  <si>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</si>
  <si>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</si>
  <si>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</si>
  <si>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</si>
  <si>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</si>
  <si>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</si>
  <si>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</si>
  <si>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</si>
  <si>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</si>
  <si>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SEACOOP</t>
  </si>
  <si>
    <t>INAVI</t>
  </si>
  <si>
    <t>ISR</t>
  </si>
  <si>
    <t xml:space="preserve">Kouris Henríquez Disla </t>
  </si>
  <si>
    <t xml:space="preserve">Director General </t>
  </si>
  <si>
    <t>Henry Javier Rodriguez Cordero</t>
  </si>
  <si>
    <t xml:space="preserve">Arturo Ramirez Castillo </t>
  </si>
  <si>
    <t>Enc. Depto de Gestion de Riesgos de DIGERA</t>
  </si>
  <si>
    <t>Juan José Aybar Rodríguez</t>
  </si>
  <si>
    <t>Enc. División de Contabilidad</t>
  </si>
  <si>
    <t>Yeudys Alberto
 Sierra Pérez</t>
  </si>
  <si>
    <t>Enc. Dpto. Tecnologia</t>
  </si>
  <si>
    <t>Angelita Santos Ramirez</t>
  </si>
  <si>
    <t>Analista</t>
  </si>
  <si>
    <t>Florentino Antonio Aquino Acosta</t>
  </si>
  <si>
    <t>Asesor</t>
  </si>
  <si>
    <t>Juan Miguel Baez Ramirez</t>
  </si>
  <si>
    <t>Analista Informatico de DIGERA</t>
  </si>
  <si>
    <t>Lucy Tania de Leon Nuñez</t>
  </si>
  <si>
    <t xml:space="preserve">Asistente </t>
  </si>
  <si>
    <t>Mayra Jacqueline Puello Avalo</t>
  </si>
  <si>
    <t>Sec. Ejecutiva</t>
  </si>
  <si>
    <t>Simon Alberto Rivera Oviedo</t>
  </si>
  <si>
    <t>Auxiliar Administrativo</t>
  </si>
  <si>
    <t>Yeury Antonio Florentino de Leon</t>
  </si>
  <si>
    <t>Auxiliar de Informatica</t>
  </si>
  <si>
    <t>Vanessa De Oleo Fulcar</t>
  </si>
  <si>
    <t>Auxiliar</t>
  </si>
  <si>
    <t>José Ambioris Molina Cruz</t>
  </si>
  <si>
    <t>Chofer de DIGERA</t>
  </si>
  <si>
    <t>Cristian Rafael Jimenez vargas</t>
  </si>
  <si>
    <t>Enmanuel G. Santana lópez</t>
  </si>
  <si>
    <t>Ramona Rodríguez Tejada</t>
  </si>
  <si>
    <t>Conserje</t>
  </si>
  <si>
    <t>Arisledy García Alcántara</t>
  </si>
  <si>
    <t>Auxiliar I</t>
  </si>
  <si>
    <t>Santo Heriberto Peguero Baez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</si>
  <si>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</si>
  <si>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</si>
  <si>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</si>
  <si>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</si>
  <si>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</si>
  <si>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</si>
  <si>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</si>
  <si>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Representante de DIGERA Zona Sur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</si>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</sst>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6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1" fillId="2" borderId="0" xfId="0" applyFont="1" applyFill="1" applyAlignment="1">
      <alignment horizontal="right" vertical="center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/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wrapText="1"/>
    </xf>
    <xf numFmtId="43" fontId="1" fillId="2" borderId="15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7" fillId="0" borderId="0" xfId="0" applyFont="1"/>
    <xf numFmtId="0" fontId="8" fillId="2" borderId="13" xfId="0" applyFont="1" applyFill="1" applyBorder="1" applyAlignment="1">
      <alignment horizontal="center" wrapText="1"/>
    </xf>
    <xf numFmtId="43" fontId="1" fillId="2" borderId="13" xfId="0" applyNumberFormat="1" applyFont="1" applyFill="1" applyBorder="1" applyAlignment="1">
      <alignment horizontal="center"/>
    </xf>
    <xf numFmtId="43" fontId="1" fillId="2" borderId="9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5" fillId="0" borderId="12" xfId="0" applyFont="1" applyBorder="1"/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190501</xdr:rowOff>
    </xdr:from>
    <xdr:ext cx="3800474" cy="819149"/>
    <xdr:pic>
      <xdr:nvPicPr>
        <xdr:cNvPr id="2" name="image5.png">
          <a:extLst>
            <a:ext uri="{FF2B5EF4-FFF2-40B4-BE49-F238E27FC236}">
              <a16:creationId xmlns:a16="http://schemas.microsoft.com/office/drawing/2014/main" id="{687330A8-1038-4434-BBF0-1EC008F8A6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90501"/>
          <a:ext cx="3800474" cy="819149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75DA-39CD-4EDE-9EAB-6DBB220A61B2}">
  <dimension ref="A1:Q50"/>
  <sheetViews>
    <sheetView tabSelected="1" topLeftCell="A21" workbookViewId="0">
      <selection activeCell="C40" sqref="C40"/>
    </sheetView>
  </sheetViews>
  <sheetFormatPr baseColWidth="10" defaultRowHeight="15" x14ac:dyDescent="0.25"/>
  <cols>
    <col min="1" max="1" width="2.7109375" customWidth="1"/>
    <col min="2" max="2" width="16.28515625" customWidth="1"/>
    <col min="3" max="3" width="21.5703125" customWidth="1"/>
    <col min="4" max="4" width="10" customWidth="1"/>
    <col min="5" max="5" width="9.5703125" customWidth="1"/>
    <col min="6" max="6" width="7.85546875" customWidth="1"/>
    <col min="7" max="7" width="8.85546875" customWidth="1"/>
    <col min="8" max="8" width="10" customWidth="1"/>
    <col min="9" max="9" width="8.7109375" customWidth="1"/>
    <col min="10" max="10" width="9" customWidth="1"/>
    <col min="11" max="11" width="9.85546875" customWidth="1"/>
    <col min="12" max="12" width="9" customWidth="1"/>
    <col min="13" max="13" width="7.5703125" customWidth="1"/>
    <col min="14" max="14" width="9.5703125" customWidth="1"/>
    <col min="15" max="15" width="9.85546875" customWidth="1"/>
    <col min="16" max="16" width="9.570312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 ht="17.25" x14ac:dyDescent="0.35">
      <c r="A2" s="3"/>
      <c r="B2" s="4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17" ht="15.75" x14ac:dyDescent="0.3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</row>
    <row r="4" spans="1:17" ht="15.75" x14ac:dyDescent="0.3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7" ht="15.75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2"/>
    </row>
    <row r="6" spans="1:17" ht="15.75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2"/>
    </row>
    <row r="7" spans="1:17" ht="16.5" thickBot="1" x14ac:dyDescent="0.3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2"/>
    </row>
    <row r="8" spans="1:17" ht="16.5" thickBot="1" x14ac:dyDescent="0.35">
      <c r="A8" s="1"/>
      <c r="B8" s="42" t="s">
        <v>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4"/>
      <c r="Q8" s="2"/>
    </row>
    <row r="9" spans="1:17" ht="24" customHeight="1" x14ac:dyDescent="0.3">
      <c r="A9" s="1"/>
      <c r="B9" s="38" t="s">
        <v>3</v>
      </c>
      <c r="C9" s="45" t="s">
        <v>4</v>
      </c>
      <c r="D9" s="47" t="s">
        <v>5</v>
      </c>
      <c r="E9" s="33" t="s">
        <v>6</v>
      </c>
      <c r="F9" s="34"/>
      <c r="G9" s="35"/>
      <c r="H9" s="33" t="s">
        <v>7</v>
      </c>
      <c r="I9" s="34"/>
      <c r="J9" s="35"/>
      <c r="K9" s="48" t="s">
        <v>8</v>
      </c>
      <c r="L9" s="33" t="s">
        <v>9</v>
      </c>
      <c r="M9" s="34"/>
      <c r="N9" s="35"/>
      <c r="O9" s="36" t="s">
        <v>10</v>
      </c>
      <c r="P9" s="38" t="s">
        <v>11</v>
      </c>
      <c r="Q9" s="2"/>
    </row>
    <row r="10" spans="1:17" ht="27" x14ac:dyDescent="0.3">
      <c r="A10" s="1"/>
      <c r="B10" s="37"/>
      <c r="C10" s="46"/>
      <c r="D10" s="37"/>
      <c r="E10" s="7" t="s">
        <v>12</v>
      </c>
      <c r="F10" s="8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37"/>
      <c r="L10" s="30" t="s">
        <v>18</v>
      </c>
      <c r="M10" s="10" t="s">
        <v>19</v>
      </c>
      <c r="N10" s="11" t="s">
        <v>20</v>
      </c>
      <c r="O10" s="37"/>
      <c r="P10" s="37"/>
      <c r="Q10" s="12"/>
    </row>
    <row r="11" spans="1:17" ht="27" x14ac:dyDescent="0.3">
      <c r="A11" s="13">
        <v>1</v>
      </c>
      <c r="B11" s="14" t="s">
        <v>21</v>
      </c>
      <c r="C11" s="15" t="s">
        <v>22</v>
      </c>
      <c r="D11" s="16">
        <v>225000</v>
      </c>
      <c r="E11" s="7">
        <f>134820*3.04%</f>
        <v>4098.5280000000002</v>
      </c>
      <c r="F11" s="7"/>
      <c r="G11" s="7">
        <f t="shared" ref="G11:G29" si="0">D11*2.87%</f>
        <v>6457.5</v>
      </c>
      <c r="H11" s="7">
        <f>134820*7.09%</f>
        <v>9558.7380000000012</v>
      </c>
      <c r="I11" s="7">
        <f t="shared" ref="I11:I29" si="1">D11*7.1%</f>
        <v>15974.999999999998</v>
      </c>
      <c r="J11" s="7">
        <f>53928*1.15%</f>
        <v>620.17200000000003</v>
      </c>
      <c r="K11" s="16">
        <f t="shared" ref="K11:K29" si="2">SUM(E11:J11)</f>
        <v>36709.938000000002</v>
      </c>
      <c r="L11" s="16"/>
      <c r="M11" s="16">
        <v>25</v>
      </c>
      <c r="N11" s="16">
        <v>42193.93</v>
      </c>
      <c r="O11" s="16">
        <f t="shared" ref="O11:O29" si="3">E11+F11+G11+L11+M11+N11</f>
        <v>52774.957999999999</v>
      </c>
      <c r="P11" s="16">
        <f t="shared" ref="P11:P29" si="4">D11-O11</f>
        <v>172225.04200000002</v>
      </c>
      <c r="Q11" s="12"/>
    </row>
    <row r="12" spans="1:17" ht="27" x14ac:dyDescent="0.3">
      <c r="A12" s="13">
        <v>2</v>
      </c>
      <c r="B12" s="17" t="s">
        <v>23</v>
      </c>
      <c r="C12" s="18" t="s">
        <v>62</v>
      </c>
      <c r="D12" s="19">
        <v>100000</v>
      </c>
      <c r="E12" s="20">
        <f t="shared" ref="E12:E29" si="5">D12*3.04%</f>
        <v>3040</v>
      </c>
      <c r="F12" s="20"/>
      <c r="G12" s="7">
        <f t="shared" si="0"/>
        <v>2870</v>
      </c>
      <c r="H12" s="7">
        <f t="shared" ref="H12:H29" si="6">D12*7.09%</f>
        <v>7090.0000000000009</v>
      </c>
      <c r="I12" s="7">
        <f t="shared" si="1"/>
        <v>7099.9999999999991</v>
      </c>
      <c r="J12" s="7">
        <f>53928*1.15%</f>
        <v>620.17200000000003</v>
      </c>
      <c r="K12" s="16">
        <f t="shared" si="2"/>
        <v>20720.171999999999</v>
      </c>
      <c r="L12" s="16"/>
      <c r="M12" s="16">
        <v>25</v>
      </c>
      <c r="N12" s="19">
        <v>12105.44</v>
      </c>
      <c r="O12" s="16">
        <f t="shared" si="3"/>
        <v>18040.440000000002</v>
      </c>
      <c r="P12" s="16">
        <f t="shared" si="4"/>
        <v>81959.56</v>
      </c>
      <c r="Q12" s="2"/>
    </row>
    <row r="13" spans="1:17" ht="27" x14ac:dyDescent="0.3">
      <c r="A13" s="13">
        <v>3</v>
      </c>
      <c r="B13" s="14" t="s">
        <v>24</v>
      </c>
      <c r="C13" s="14" t="s">
        <v>25</v>
      </c>
      <c r="D13" s="21">
        <v>100000</v>
      </c>
      <c r="E13" s="20">
        <f t="shared" si="5"/>
        <v>3040</v>
      </c>
      <c r="F13" s="20">
        <v>1190.1199999999999</v>
      </c>
      <c r="G13" s="7">
        <f t="shared" si="0"/>
        <v>2870</v>
      </c>
      <c r="H13" s="7">
        <f t="shared" si="6"/>
        <v>7090.0000000000009</v>
      </c>
      <c r="I13" s="7">
        <f t="shared" si="1"/>
        <v>7099.9999999999991</v>
      </c>
      <c r="J13" s="7">
        <f>53928*1.15%</f>
        <v>620.17200000000003</v>
      </c>
      <c r="K13" s="16">
        <f t="shared" si="2"/>
        <v>21910.291999999998</v>
      </c>
      <c r="L13" s="16"/>
      <c r="M13" s="16">
        <v>25</v>
      </c>
      <c r="N13" s="19">
        <v>11807.91</v>
      </c>
      <c r="O13" s="16">
        <f t="shared" si="3"/>
        <v>18933.03</v>
      </c>
      <c r="P13" s="16">
        <f t="shared" si="4"/>
        <v>81066.97</v>
      </c>
      <c r="Q13" s="12"/>
    </row>
    <row r="14" spans="1:17" ht="27" x14ac:dyDescent="0.3">
      <c r="A14" s="13">
        <v>4</v>
      </c>
      <c r="B14" s="14" t="s">
        <v>26</v>
      </c>
      <c r="C14" s="14" t="s">
        <v>27</v>
      </c>
      <c r="D14" s="19">
        <v>60000</v>
      </c>
      <c r="E14" s="20">
        <f t="shared" si="5"/>
        <v>1824</v>
      </c>
      <c r="F14" s="20">
        <v>2380.2399999999998</v>
      </c>
      <c r="G14" s="7">
        <f t="shared" si="0"/>
        <v>1722</v>
      </c>
      <c r="H14" s="7">
        <f t="shared" si="6"/>
        <v>4254</v>
      </c>
      <c r="I14" s="7">
        <f t="shared" si="1"/>
        <v>4260</v>
      </c>
      <c r="J14" s="7">
        <f>53928*1.15%</f>
        <v>620.17200000000003</v>
      </c>
      <c r="K14" s="16">
        <f t="shared" si="2"/>
        <v>15060.412</v>
      </c>
      <c r="L14" s="16"/>
      <c r="M14" s="16">
        <v>25</v>
      </c>
      <c r="N14" s="19">
        <v>3010.6</v>
      </c>
      <c r="O14" s="16">
        <f t="shared" si="3"/>
        <v>8961.84</v>
      </c>
      <c r="P14" s="16">
        <f t="shared" si="4"/>
        <v>51038.16</v>
      </c>
      <c r="Q14" s="2"/>
    </row>
    <row r="15" spans="1:17" ht="27" x14ac:dyDescent="0.3">
      <c r="A15" s="13">
        <v>5</v>
      </c>
      <c r="B15" s="14" t="s">
        <v>28</v>
      </c>
      <c r="C15" s="14" t="s">
        <v>29</v>
      </c>
      <c r="D15" s="19">
        <v>60000</v>
      </c>
      <c r="E15" s="20">
        <f t="shared" si="5"/>
        <v>1824</v>
      </c>
      <c r="F15" s="20"/>
      <c r="G15" s="7">
        <f t="shared" si="0"/>
        <v>1722</v>
      </c>
      <c r="H15" s="7">
        <f t="shared" si="6"/>
        <v>4254</v>
      </c>
      <c r="I15" s="7">
        <f t="shared" si="1"/>
        <v>4260</v>
      </c>
      <c r="J15" s="7">
        <f>53928*1.15%</f>
        <v>620.17200000000003</v>
      </c>
      <c r="K15" s="16">
        <f t="shared" si="2"/>
        <v>12680.172</v>
      </c>
      <c r="L15" s="16">
        <v>7477.39</v>
      </c>
      <c r="M15" s="16">
        <v>25</v>
      </c>
      <c r="N15" s="19">
        <v>3486.65</v>
      </c>
      <c r="O15" s="16">
        <f t="shared" si="3"/>
        <v>14535.039999999999</v>
      </c>
      <c r="P15" s="16">
        <f t="shared" si="4"/>
        <v>45464.959999999999</v>
      </c>
      <c r="Q15" s="2"/>
    </row>
    <row r="16" spans="1:17" ht="27" x14ac:dyDescent="0.3">
      <c r="A16" s="13">
        <v>6</v>
      </c>
      <c r="B16" s="14" t="s">
        <v>30</v>
      </c>
      <c r="C16" s="22" t="s">
        <v>31</v>
      </c>
      <c r="D16" s="19">
        <v>40000</v>
      </c>
      <c r="E16" s="20">
        <f t="shared" si="5"/>
        <v>1216</v>
      </c>
      <c r="F16" s="20"/>
      <c r="G16" s="7">
        <f t="shared" si="0"/>
        <v>1148</v>
      </c>
      <c r="H16" s="7">
        <f t="shared" si="6"/>
        <v>2836</v>
      </c>
      <c r="I16" s="7">
        <f t="shared" si="1"/>
        <v>2839.9999999999995</v>
      </c>
      <c r="J16" s="7">
        <f t="shared" ref="J16:J29" si="7">D16*1.15%</f>
        <v>460</v>
      </c>
      <c r="K16" s="16">
        <f t="shared" si="2"/>
        <v>8500</v>
      </c>
      <c r="L16" s="16">
        <v>1600</v>
      </c>
      <c r="M16" s="16">
        <v>25</v>
      </c>
      <c r="N16" s="19">
        <v>442.65</v>
      </c>
      <c r="O16" s="16">
        <f t="shared" si="3"/>
        <v>4431.6499999999996</v>
      </c>
      <c r="P16" s="16">
        <f t="shared" si="4"/>
        <v>35568.35</v>
      </c>
      <c r="Q16" s="2"/>
    </row>
    <row r="17" spans="1:17" ht="27" x14ac:dyDescent="0.3">
      <c r="A17" s="13">
        <v>7</v>
      </c>
      <c r="B17" s="14" t="s">
        <v>32</v>
      </c>
      <c r="C17" s="14" t="s">
        <v>33</v>
      </c>
      <c r="D17" s="19">
        <v>40000</v>
      </c>
      <c r="E17" s="20">
        <f t="shared" si="5"/>
        <v>1216</v>
      </c>
      <c r="F17" s="20"/>
      <c r="G17" s="7">
        <f t="shared" si="0"/>
        <v>1148</v>
      </c>
      <c r="H17" s="7">
        <f t="shared" si="6"/>
        <v>2836</v>
      </c>
      <c r="I17" s="7">
        <f t="shared" si="1"/>
        <v>2839.9999999999995</v>
      </c>
      <c r="J17" s="7">
        <f t="shared" si="7"/>
        <v>460</v>
      </c>
      <c r="K17" s="16">
        <f t="shared" si="2"/>
        <v>8500</v>
      </c>
      <c r="L17" s="16"/>
      <c r="M17" s="16">
        <v>25</v>
      </c>
      <c r="N17" s="32">
        <v>442.65</v>
      </c>
      <c r="O17" s="16">
        <f t="shared" si="3"/>
        <v>2831.65</v>
      </c>
      <c r="P17" s="16">
        <f t="shared" si="4"/>
        <v>37168.35</v>
      </c>
      <c r="Q17" s="2"/>
    </row>
    <row r="18" spans="1:17" ht="27" x14ac:dyDescent="0.3">
      <c r="A18" s="13">
        <v>8</v>
      </c>
      <c r="B18" s="14" t="s">
        <v>34</v>
      </c>
      <c r="C18" s="14" t="s">
        <v>35</v>
      </c>
      <c r="D18" s="19">
        <v>30000</v>
      </c>
      <c r="E18" s="20">
        <f t="shared" si="5"/>
        <v>912</v>
      </c>
      <c r="F18" s="20"/>
      <c r="G18" s="7">
        <f t="shared" si="0"/>
        <v>861</v>
      </c>
      <c r="H18" s="7">
        <f t="shared" si="6"/>
        <v>2127</v>
      </c>
      <c r="I18" s="7">
        <f t="shared" si="1"/>
        <v>2130</v>
      </c>
      <c r="J18" s="7">
        <f t="shared" si="7"/>
        <v>345</v>
      </c>
      <c r="K18" s="16">
        <f t="shared" si="2"/>
        <v>6375</v>
      </c>
      <c r="L18" s="16"/>
      <c r="M18" s="16">
        <v>25</v>
      </c>
      <c r="N18" s="19">
        <v>0</v>
      </c>
      <c r="O18" s="16">
        <f t="shared" si="3"/>
        <v>1798</v>
      </c>
      <c r="P18" s="16">
        <f t="shared" si="4"/>
        <v>28202</v>
      </c>
      <c r="Q18" s="2"/>
    </row>
    <row r="19" spans="1:17" ht="27" x14ac:dyDescent="0.3">
      <c r="A19" s="13">
        <v>9</v>
      </c>
      <c r="B19" s="14" t="s">
        <v>36</v>
      </c>
      <c r="C19" s="14" t="s">
        <v>37</v>
      </c>
      <c r="D19" s="23">
        <v>30000</v>
      </c>
      <c r="E19" s="20">
        <f t="shared" si="5"/>
        <v>912</v>
      </c>
      <c r="F19" s="20"/>
      <c r="G19" s="7">
        <f t="shared" si="0"/>
        <v>861</v>
      </c>
      <c r="H19" s="7">
        <f t="shared" si="6"/>
        <v>2127</v>
      </c>
      <c r="I19" s="7">
        <f t="shared" si="1"/>
        <v>2130</v>
      </c>
      <c r="J19" s="7">
        <f t="shared" si="7"/>
        <v>345</v>
      </c>
      <c r="K19" s="16">
        <f t="shared" si="2"/>
        <v>6375</v>
      </c>
      <c r="L19" s="16"/>
      <c r="M19" s="16">
        <v>25</v>
      </c>
      <c r="N19" s="19">
        <v>0</v>
      </c>
      <c r="O19" s="16">
        <f t="shared" si="3"/>
        <v>1798</v>
      </c>
      <c r="P19" s="16">
        <f t="shared" si="4"/>
        <v>28202</v>
      </c>
      <c r="Q19" s="2"/>
    </row>
    <row r="20" spans="1:17" ht="27" x14ac:dyDescent="0.3">
      <c r="A20" s="13">
        <v>10</v>
      </c>
      <c r="B20" s="14" t="s">
        <v>38</v>
      </c>
      <c r="C20" s="14" t="s">
        <v>39</v>
      </c>
      <c r="D20" s="19">
        <v>30000</v>
      </c>
      <c r="E20" s="20">
        <f t="shared" si="5"/>
        <v>912</v>
      </c>
      <c r="F20" s="20"/>
      <c r="G20" s="7">
        <f t="shared" si="0"/>
        <v>861</v>
      </c>
      <c r="H20" s="7">
        <f t="shared" si="6"/>
        <v>2127</v>
      </c>
      <c r="I20" s="7">
        <f t="shared" si="1"/>
        <v>2130</v>
      </c>
      <c r="J20" s="7">
        <f t="shared" si="7"/>
        <v>345</v>
      </c>
      <c r="K20" s="16">
        <f t="shared" si="2"/>
        <v>6375</v>
      </c>
      <c r="L20" s="16"/>
      <c r="M20" s="16">
        <v>25</v>
      </c>
      <c r="N20" s="19">
        <v>0</v>
      </c>
      <c r="O20" s="16">
        <f t="shared" si="3"/>
        <v>1798</v>
      </c>
      <c r="P20" s="16">
        <f t="shared" si="4"/>
        <v>28202</v>
      </c>
      <c r="Q20" s="2"/>
    </row>
    <row r="21" spans="1:17" ht="27" x14ac:dyDescent="0.3">
      <c r="A21" s="13">
        <v>11</v>
      </c>
      <c r="B21" s="14" t="s">
        <v>40</v>
      </c>
      <c r="C21" s="14" t="s">
        <v>41</v>
      </c>
      <c r="D21" s="19">
        <v>30000</v>
      </c>
      <c r="E21" s="20">
        <f t="shared" si="5"/>
        <v>912</v>
      </c>
      <c r="F21" s="20"/>
      <c r="G21" s="7">
        <f t="shared" si="0"/>
        <v>861</v>
      </c>
      <c r="H21" s="7">
        <f t="shared" si="6"/>
        <v>2127</v>
      </c>
      <c r="I21" s="7">
        <f t="shared" si="1"/>
        <v>2130</v>
      </c>
      <c r="J21" s="7">
        <f t="shared" si="7"/>
        <v>345</v>
      </c>
      <c r="K21" s="16">
        <f t="shared" si="2"/>
        <v>6375</v>
      </c>
      <c r="L21" s="16">
        <v>2679.89</v>
      </c>
      <c r="M21" s="16">
        <v>25</v>
      </c>
      <c r="N21" s="19">
        <v>0</v>
      </c>
      <c r="O21" s="16">
        <f t="shared" si="3"/>
        <v>4477.8899999999994</v>
      </c>
      <c r="P21" s="16">
        <f t="shared" si="4"/>
        <v>25522.11</v>
      </c>
      <c r="Q21" s="2"/>
    </row>
    <row r="22" spans="1:17" ht="27" x14ac:dyDescent="0.3">
      <c r="A22" s="13">
        <v>12</v>
      </c>
      <c r="B22" s="14" t="s">
        <v>42</v>
      </c>
      <c r="C22" s="14" t="s">
        <v>43</v>
      </c>
      <c r="D22" s="19">
        <v>30000</v>
      </c>
      <c r="E22" s="20">
        <f t="shared" si="5"/>
        <v>912</v>
      </c>
      <c r="F22" s="20">
        <v>1190.1199999999999</v>
      </c>
      <c r="G22" s="7">
        <f t="shared" si="0"/>
        <v>861</v>
      </c>
      <c r="H22" s="7">
        <f t="shared" si="6"/>
        <v>2127</v>
      </c>
      <c r="I22" s="7">
        <f t="shared" si="1"/>
        <v>2130</v>
      </c>
      <c r="J22" s="7">
        <f t="shared" si="7"/>
        <v>345</v>
      </c>
      <c r="K22" s="16">
        <f t="shared" si="2"/>
        <v>7565.12</v>
      </c>
      <c r="L22" s="16"/>
      <c r="M22" s="16">
        <v>25</v>
      </c>
      <c r="N22" s="19">
        <v>0</v>
      </c>
      <c r="O22" s="16">
        <f t="shared" si="3"/>
        <v>2988.12</v>
      </c>
      <c r="P22" s="16">
        <f t="shared" si="4"/>
        <v>27011.88</v>
      </c>
      <c r="Q22" s="2"/>
    </row>
    <row r="23" spans="1:17" ht="27" x14ac:dyDescent="0.3">
      <c r="A23" s="13">
        <v>18</v>
      </c>
      <c r="B23" s="14" t="s">
        <v>44</v>
      </c>
      <c r="C23" s="14" t="s">
        <v>45</v>
      </c>
      <c r="D23" s="16">
        <v>30000</v>
      </c>
      <c r="E23" s="20">
        <f t="shared" si="5"/>
        <v>912</v>
      </c>
      <c r="F23" s="20"/>
      <c r="G23" s="7">
        <f t="shared" si="0"/>
        <v>861</v>
      </c>
      <c r="H23" s="7">
        <f t="shared" si="6"/>
        <v>2127</v>
      </c>
      <c r="I23" s="7">
        <f t="shared" si="1"/>
        <v>2130</v>
      </c>
      <c r="J23" s="7">
        <f t="shared" si="7"/>
        <v>345</v>
      </c>
      <c r="K23" s="16">
        <f t="shared" si="2"/>
        <v>6375</v>
      </c>
      <c r="L23" s="16"/>
      <c r="M23" s="16">
        <v>25</v>
      </c>
      <c r="N23" s="19">
        <v>0</v>
      </c>
      <c r="O23" s="16">
        <f t="shared" si="3"/>
        <v>1798</v>
      </c>
      <c r="P23" s="16">
        <f t="shared" si="4"/>
        <v>28202</v>
      </c>
      <c r="Q23" s="2"/>
    </row>
    <row r="24" spans="1:17" ht="27" x14ac:dyDescent="0.3">
      <c r="A24" s="13">
        <v>13</v>
      </c>
      <c r="B24" s="14" t="s">
        <v>46</v>
      </c>
      <c r="C24" s="14" t="s">
        <v>47</v>
      </c>
      <c r="D24" s="16">
        <v>25000</v>
      </c>
      <c r="E24" s="20">
        <f t="shared" si="5"/>
        <v>760</v>
      </c>
      <c r="F24" s="20"/>
      <c r="G24" s="7">
        <f t="shared" si="0"/>
        <v>717.5</v>
      </c>
      <c r="H24" s="7">
        <f t="shared" si="6"/>
        <v>1772.5000000000002</v>
      </c>
      <c r="I24" s="7">
        <f t="shared" si="1"/>
        <v>1774.9999999999998</v>
      </c>
      <c r="J24" s="7">
        <f t="shared" si="7"/>
        <v>287.5</v>
      </c>
      <c r="K24" s="16">
        <f t="shared" si="2"/>
        <v>5312.5</v>
      </c>
      <c r="L24" s="16">
        <v>2531.33</v>
      </c>
      <c r="M24" s="16">
        <v>25</v>
      </c>
      <c r="N24" s="19">
        <v>0</v>
      </c>
      <c r="O24" s="16">
        <f t="shared" si="3"/>
        <v>4033.83</v>
      </c>
      <c r="P24" s="16">
        <f t="shared" si="4"/>
        <v>20966.169999999998</v>
      </c>
      <c r="Q24" s="2"/>
    </row>
    <row r="25" spans="1:17" ht="27" x14ac:dyDescent="0.3">
      <c r="A25" s="13">
        <v>14</v>
      </c>
      <c r="B25" s="14" t="s">
        <v>48</v>
      </c>
      <c r="C25" s="14" t="s">
        <v>47</v>
      </c>
      <c r="D25" s="19">
        <v>20000</v>
      </c>
      <c r="E25" s="20">
        <f t="shared" si="5"/>
        <v>608</v>
      </c>
      <c r="F25" s="20"/>
      <c r="G25" s="7">
        <f t="shared" si="0"/>
        <v>574</v>
      </c>
      <c r="H25" s="7">
        <f t="shared" si="6"/>
        <v>1418</v>
      </c>
      <c r="I25" s="7">
        <f t="shared" si="1"/>
        <v>1419.9999999999998</v>
      </c>
      <c r="J25" s="7">
        <f t="shared" si="7"/>
        <v>230</v>
      </c>
      <c r="K25" s="16">
        <f t="shared" si="2"/>
        <v>4250</v>
      </c>
      <c r="L25" s="16"/>
      <c r="M25" s="16">
        <v>25</v>
      </c>
      <c r="N25" s="19">
        <v>0</v>
      </c>
      <c r="O25" s="16">
        <f t="shared" si="3"/>
        <v>1207</v>
      </c>
      <c r="P25" s="16">
        <f t="shared" si="4"/>
        <v>18793</v>
      </c>
      <c r="Q25" s="2"/>
    </row>
    <row r="26" spans="1:17" ht="27" x14ac:dyDescent="0.3">
      <c r="A26" s="13">
        <v>15</v>
      </c>
      <c r="B26" s="14" t="s">
        <v>49</v>
      </c>
      <c r="C26" s="14" t="s">
        <v>47</v>
      </c>
      <c r="D26" s="19">
        <v>20000</v>
      </c>
      <c r="E26" s="20">
        <f t="shared" si="5"/>
        <v>608</v>
      </c>
      <c r="F26" s="20"/>
      <c r="G26" s="7">
        <f t="shared" si="0"/>
        <v>574</v>
      </c>
      <c r="H26" s="7">
        <f t="shared" si="6"/>
        <v>1418</v>
      </c>
      <c r="I26" s="7">
        <f t="shared" si="1"/>
        <v>1419.9999999999998</v>
      </c>
      <c r="J26" s="7">
        <f t="shared" si="7"/>
        <v>230</v>
      </c>
      <c r="K26" s="16">
        <f t="shared" si="2"/>
        <v>4250</v>
      </c>
      <c r="L26" s="16">
        <v>1000</v>
      </c>
      <c r="M26" s="16">
        <v>25</v>
      </c>
      <c r="N26" s="19">
        <v>0</v>
      </c>
      <c r="O26" s="16">
        <f t="shared" si="3"/>
        <v>2207</v>
      </c>
      <c r="P26" s="16">
        <f t="shared" si="4"/>
        <v>17793</v>
      </c>
      <c r="Q26" s="2"/>
    </row>
    <row r="27" spans="1:17" ht="27" x14ac:dyDescent="0.3">
      <c r="A27" s="13">
        <v>16</v>
      </c>
      <c r="B27" s="14" t="s">
        <v>50</v>
      </c>
      <c r="C27" s="14" t="s">
        <v>51</v>
      </c>
      <c r="D27" s="16">
        <v>20000</v>
      </c>
      <c r="E27" s="20">
        <f t="shared" si="5"/>
        <v>608</v>
      </c>
      <c r="F27" s="20"/>
      <c r="G27" s="7">
        <f t="shared" si="0"/>
        <v>574</v>
      </c>
      <c r="H27" s="7">
        <f t="shared" si="6"/>
        <v>1418</v>
      </c>
      <c r="I27" s="7">
        <f t="shared" si="1"/>
        <v>1419.9999999999998</v>
      </c>
      <c r="J27" s="7">
        <f t="shared" si="7"/>
        <v>230</v>
      </c>
      <c r="K27" s="16">
        <f t="shared" si="2"/>
        <v>4250</v>
      </c>
      <c r="L27" s="16">
        <v>1000</v>
      </c>
      <c r="M27" s="16">
        <v>25</v>
      </c>
      <c r="N27" s="19">
        <v>0</v>
      </c>
      <c r="O27" s="16">
        <f t="shared" si="3"/>
        <v>2207</v>
      </c>
      <c r="P27" s="16">
        <f t="shared" si="4"/>
        <v>17793</v>
      </c>
      <c r="Q27" s="2"/>
    </row>
    <row r="28" spans="1:17" ht="27" x14ac:dyDescent="0.3">
      <c r="A28" s="13">
        <v>17</v>
      </c>
      <c r="B28" s="14" t="s">
        <v>52</v>
      </c>
      <c r="C28" s="14" t="s">
        <v>53</v>
      </c>
      <c r="D28" s="16">
        <v>20000</v>
      </c>
      <c r="E28" s="20">
        <f t="shared" si="5"/>
        <v>608</v>
      </c>
      <c r="F28" s="20"/>
      <c r="G28" s="7">
        <f t="shared" si="0"/>
        <v>574</v>
      </c>
      <c r="H28" s="7">
        <f t="shared" si="6"/>
        <v>1418</v>
      </c>
      <c r="I28" s="7">
        <f t="shared" si="1"/>
        <v>1419.9999999999998</v>
      </c>
      <c r="J28" s="7">
        <f t="shared" si="7"/>
        <v>230</v>
      </c>
      <c r="K28" s="16">
        <f t="shared" si="2"/>
        <v>4250</v>
      </c>
      <c r="L28" s="16"/>
      <c r="M28" s="16">
        <v>25</v>
      </c>
      <c r="N28" s="19">
        <v>0</v>
      </c>
      <c r="O28" s="16">
        <f t="shared" si="3"/>
        <v>1207</v>
      </c>
      <c r="P28" s="16">
        <f t="shared" si="4"/>
        <v>18793</v>
      </c>
      <c r="Q28" s="2"/>
    </row>
    <row r="29" spans="1:17" ht="27" x14ac:dyDescent="0.3">
      <c r="A29" s="13">
        <v>19</v>
      </c>
      <c r="B29" s="14" t="s">
        <v>54</v>
      </c>
      <c r="C29" s="14" t="s">
        <v>45</v>
      </c>
      <c r="D29" s="16">
        <v>12000</v>
      </c>
      <c r="E29" s="20">
        <f t="shared" si="5"/>
        <v>364.8</v>
      </c>
      <c r="F29" s="20"/>
      <c r="G29" s="7">
        <f t="shared" si="0"/>
        <v>344.4</v>
      </c>
      <c r="H29" s="7">
        <f t="shared" si="6"/>
        <v>850.80000000000007</v>
      </c>
      <c r="I29" s="7">
        <f t="shared" si="1"/>
        <v>851.99999999999989</v>
      </c>
      <c r="J29" s="7">
        <f t="shared" si="7"/>
        <v>138</v>
      </c>
      <c r="K29" s="16">
        <f t="shared" si="2"/>
        <v>2550</v>
      </c>
      <c r="L29" s="16"/>
      <c r="M29" s="16">
        <v>25</v>
      </c>
      <c r="N29" s="19">
        <v>0</v>
      </c>
      <c r="O29" s="16">
        <f t="shared" si="3"/>
        <v>734.2</v>
      </c>
      <c r="P29" s="16">
        <f t="shared" si="4"/>
        <v>11265.8</v>
      </c>
      <c r="Q29" s="2"/>
    </row>
    <row r="30" spans="1:17" ht="15.75" x14ac:dyDescent="0.3">
      <c r="A30" s="1"/>
      <c r="B30" s="15" t="s">
        <v>55</v>
      </c>
      <c r="C30" s="15"/>
      <c r="D30" s="24">
        <f t="shared" ref="D30:J30" si="8">SUM(D11:D29)</f>
        <v>922000</v>
      </c>
      <c r="E30" s="24">
        <f t="shared" si="8"/>
        <v>25287.327999999998</v>
      </c>
      <c r="F30" s="24">
        <f t="shared" si="8"/>
        <v>4760.4799999999996</v>
      </c>
      <c r="G30" s="24">
        <f t="shared" si="8"/>
        <v>26461.4</v>
      </c>
      <c r="H30" s="24">
        <f t="shared" si="8"/>
        <v>58976.038</v>
      </c>
      <c r="I30" s="24">
        <f t="shared" si="8"/>
        <v>65462</v>
      </c>
      <c r="J30" s="24">
        <f t="shared" si="8"/>
        <v>7436.3600000000006</v>
      </c>
      <c r="K30" s="24">
        <v>188383.59</v>
      </c>
      <c r="L30" s="31">
        <f>SUM(L11:L29)</f>
        <v>16288.609999999999</v>
      </c>
      <c r="M30" s="24">
        <f>SUM(M11:M29)</f>
        <v>475</v>
      </c>
      <c r="N30" s="24">
        <f>SUM(N11:N29)</f>
        <v>73489.829999999987</v>
      </c>
      <c r="O30" s="24">
        <f>SUM(O11:O29)</f>
        <v>146762.64799999999</v>
      </c>
      <c r="P30" s="24">
        <f>SUM(P11:P29)</f>
        <v>775237.35200000007</v>
      </c>
      <c r="Q30" s="2"/>
    </row>
    <row r="31" spans="1:17" ht="30" x14ac:dyDescent="0.3">
      <c r="A31" s="1"/>
      <c r="B31" s="39"/>
      <c r="C31" s="34"/>
      <c r="D31" s="25" t="s">
        <v>56</v>
      </c>
      <c r="E31" s="26" t="s">
        <v>57</v>
      </c>
      <c r="F31" s="26" t="s">
        <v>57</v>
      </c>
      <c r="G31" s="27" t="s">
        <v>58</v>
      </c>
      <c r="H31" s="15"/>
      <c r="I31" s="28"/>
      <c r="J31" s="15"/>
      <c r="K31" s="15"/>
      <c r="L31" s="27" t="s">
        <v>59</v>
      </c>
      <c r="M31" s="27" t="s">
        <v>60</v>
      </c>
      <c r="N31" s="27" t="s">
        <v>61</v>
      </c>
      <c r="O31" s="15"/>
      <c r="P31" s="15"/>
      <c r="Q31" s="2"/>
    </row>
    <row r="32" spans="1:17" ht="15.7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8" x14ac:dyDescent="0.35">
      <c r="B33" s="49" t="s">
        <v>63</v>
      </c>
      <c r="C33" s="49"/>
      <c r="D33" s="50"/>
      <c r="E33" s="51" t="s">
        <v>64</v>
      </c>
      <c r="F33" s="41"/>
      <c r="G33" s="52"/>
      <c r="H33" s="53"/>
      <c r="I33" s="53"/>
      <c r="J33" s="51" t="s">
        <v>65</v>
      </c>
      <c r="K33" s="41"/>
      <c r="L33" s="54"/>
      <c r="M33" s="54"/>
      <c r="N33" s="54"/>
    </row>
    <row r="34" spans="1:17" ht="18" x14ac:dyDescent="0.35">
      <c r="B34" s="51"/>
      <c r="C34" s="41"/>
      <c r="D34" s="41"/>
      <c r="E34" s="52"/>
      <c r="F34" s="49"/>
      <c r="G34" s="49"/>
      <c r="H34" s="49"/>
      <c r="I34" s="49"/>
      <c r="J34" s="49"/>
      <c r="K34" s="49"/>
      <c r="L34" s="49"/>
      <c r="M34" s="49"/>
      <c r="N34" s="49"/>
    </row>
    <row r="35" spans="1:17" ht="18" x14ac:dyDescent="0.35">
      <c r="B35" s="41"/>
      <c r="C35" s="41"/>
      <c r="D35" s="41"/>
      <c r="E35" s="50"/>
      <c r="F35" s="49"/>
      <c r="G35" s="49"/>
      <c r="H35" s="55"/>
      <c r="I35" s="50"/>
      <c r="J35" s="49"/>
      <c r="K35" s="49"/>
      <c r="L35" s="49"/>
      <c r="M35" s="50"/>
      <c r="N35" s="50"/>
    </row>
    <row r="36" spans="1:17" ht="18" x14ac:dyDescent="0.35">
      <c r="B36" s="56" t="s">
        <v>66</v>
      </c>
      <c r="C36" s="41"/>
      <c r="D36" s="41"/>
      <c r="E36" s="50"/>
      <c r="F36" s="57" t="s">
        <v>67</v>
      </c>
      <c r="G36" s="41"/>
      <c r="H36" s="41"/>
      <c r="I36" s="50"/>
      <c r="J36" s="49"/>
      <c r="K36" s="55"/>
      <c r="L36" s="58" t="s">
        <v>68</v>
      </c>
      <c r="M36" s="41"/>
      <c r="N36" s="41"/>
    </row>
    <row r="37" spans="1:17" ht="18" x14ac:dyDescent="0.35">
      <c r="B37" s="41"/>
      <c r="C37" s="41"/>
      <c r="D37" s="41"/>
      <c r="E37" s="50"/>
      <c r="F37" s="41"/>
      <c r="G37" s="41"/>
      <c r="H37" s="41"/>
      <c r="I37" s="59"/>
      <c r="J37" s="49"/>
      <c r="K37" s="50"/>
      <c r="L37" s="41"/>
      <c r="M37" s="41"/>
      <c r="N37" s="41"/>
    </row>
    <row r="45" spans="1:17" ht="18" x14ac:dyDescent="0.35">
      <c r="A45" s="29"/>
      <c r="N45" s="29"/>
      <c r="O45" s="2"/>
      <c r="P45" s="2"/>
      <c r="Q45" s="2"/>
    </row>
    <row r="46" spans="1:17" ht="18" x14ac:dyDescent="0.35">
      <c r="A46" s="29"/>
      <c r="N46" s="29"/>
      <c r="O46" s="2"/>
      <c r="P46" s="2"/>
      <c r="Q46" s="2"/>
    </row>
    <row r="47" spans="1:17" ht="18" x14ac:dyDescent="0.35">
      <c r="A47" s="29"/>
      <c r="N47" s="29"/>
      <c r="O47" s="2"/>
      <c r="P47" s="2"/>
      <c r="Q47" s="2"/>
    </row>
    <row r="48" spans="1:17" ht="18" x14ac:dyDescent="0.35">
      <c r="A48" s="29"/>
      <c r="N48" s="29"/>
      <c r="O48" s="2"/>
      <c r="P48" s="2"/>
      <c r="Q48" s="2"/>
    </row>
    <row r="49" spans="1:17" ht="18" x14ac:dyDescent="0.35">
      <c r="A49" s="29"/>
      <c r="N49" s="29"/>
      <c r="O49" s="2"/>
      <c r="P49" s="2"/>
      <c r="Q49" s="2"/>
    </row>
    <row r="50" spans="1:17" ht="15.75" x14ac:dyDescent="0.3">
      <c r="A50" s="2"/>
      <c r="N50" s="2"/>
      <c r="O50" s="2"/>
      <c r="P50" s="2"/>
      <c r="Q50" s="2"/>
    </row>
  </sheetData>
  <mergeCells count="19">
    <mergeCell ref="L36:N37"/>
    <mergeCell ref="E33:F33"/>
    <mergeCell ref="J33:K33"/>
    <mergeCell ref="B34:D35"/>
    <mergeCell ref="B36:D37"/>
    <mergeCell ref="F36:H37"/>
    <mergeCell ref="L9:N9"/>
    <mergeCell ref="O9:O10"/>
    <mergeCell ref="P9:P10"/>
    <mergeCell ref="B31:C31"/>
    <mergeCell ref="A3:P3"/>
    <mergeCell ref="A4:P4"/>
    <mergeCell ref="B8:P8"/>
    <mergeCell ref="B9:B10"/>
    <mergeCell ref="C9:C10"/>
    <mergeCell ref="D9:D10"/>
    <mergeCell ref="E9:G9"/>
    <mergeCell ref="H9:J9"/>
    <mergeCell ref="K9:K10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2025-07-01T13:26:09Z</cp:lastPrinted>
  <dcterms:created xsi:type="dcterms:W3CDTF">2025-06-30T19:17:03Z</dcterms:created>
  <dcterms:modified xsi:type="dcterms:W3CDTF">2025-07-01T13:31:00Z</dcterms:modified>
</cp:coreProperties>
</file>